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codeName="ЭтаКнига"/>
  <xr:revisionPtr revIDLastSave="0" documentId="13_ncr:1_{0D5E5F78-7E45-4F45-BE79-9287337A1DF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Отчет по расходам за 2022г" sheetId="56" r:id="rId1"/>
    <sheet name="Смета план 2023г." sheetId="55" r:id="rId2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55" l="1"/>
  <c r="D26" i="55"/>
  <c r="E83" i="55"/>
  <c r="E28" i="55"/>
  <c r="E52" i="55" s="1"/>
  <c r="E7" i="55"/>
  <c r="C83" i="55" l="1"/>
  <c r="D52" i="55" l="1"/>
  <c r="D28" i="55"/>
  <c r="D45" i="56"/>
  <c r="D7" i="55"/>
  <c r="E54" i="55"/>
  <c r="E63" i="55"/>
  <c r="E26" i="55"/>
  <c r="D63" i="55"/>
  <c r="D54" i="55"/>
  <c r="C22" i="56"/>
  <c r="E79" i="56"/>
  <c r="E78" i="56"/>
  <c r="E61" i="56" l="1"/>
  <c r="E62" i="56"/>
  <c r="E63" i="56"/>
  <c r="E64" i="56"/>
  <c r="E65" i="56"/>
  <c r="E66" i="56"/>
  <c r="E67" i="56"/>
  <c r="E68" i="56"/>
  <c r="E69" i="56"/>
  <c r="E70" i="56"/>
  <c r="E71" i="56"/>
  <c r="E72" i="56"/>
  <c r="E73" i="56"/>
  <c r="E74" i="56"/>
  <c r="E75" i="56"/>
  <c r="E76" i="56"/>
  <c r="E77" i="56"/>
  <c r="E60" i="56"/>
  <c r="D80" i="56"/>
  <c r="E80" i="56" s="1"/>
  <c r="E47" i="56"/>
  <c r="E48" i="56"/>
  <c r="E49" i="56"/>
  <c r="E50" i="56"/>
  <c r="E51" i="56"/>
  <c r="E52" i="56"/>
  <c r="E54" i="56"/>
  <c r="E55" i="56"/>
  <c r="E56" i="56"/>
  <c r="E34" i="56"/>
  <c r="E35" i="56"/>
  <c r="E36" i="56"/>
  <c r="E37" i="56"/>
  <c r="E38" i="56"/>
  <c r="E39" i="56"/>
  <c r="E40" i="56"/>
  <c r="E41" i="56"/>
  <c r="E42" i="56"/>
  <c r="E43" i="56"/>
  <c r="E44" i="56"/>
  <c r="E25" i="56"/>
  <c r="E26" i="56"/>
  <c r="E27" i="56"/>
  <c r="E28" i="56"/>
  <c r="E29" i="56"/>
  <c r="E30" i="56"/>
  <c r="E31" i="56"/>
  <c r="E32" i="56"/>
  <c r="E33" i="56"/>
  <c r="E24" i="56"/>
  <c r="E8" i="56"/>
  <c r="E10" i="56"/>
  <c r="E11" i="56"/>
  <c r="E12" i="56"/>
  <c r="E13" i="56"/>
  <c r="E14" i="56"/>
  <c r="E15" i="56"/>
  <c r="E16" i="56"/>
  <c r="E17" i="56"/>
  <c r="E18" i="56"/>
  <c r="E19" i="56"/>
  <c r="E20" i="56"/>
  <c r="E21" i="56"/>
  <c r="E7" i="56"/>
  <c r="D90" i="56" l="1"/>
  <c r="D95" i="56"/>
  <c r="D96" i="56" l="1"/>
  <c r="D97" i="56" s="1"/>
  <c r="D22" i="56"/>
  <c r="E9" i="56"/>
  <c r="C90" i="56"/>
  <c r="D57" i="56"/>
  <c r="C57" i="56"/>
  <c r="D53" i="56"/>
  <c r="C53" i="56"/>
  <c r="C45" i="56"/>
  <c r="E45" i="56" s="1"/>
  <c r="E53" i="56" l="1"/>
  <c r="E57" i="56"/>
  <c r="D58" i="56"/>
  <c r="D81" i="56" s="1"/>
  <c r="D67" i="55"/>
  <c r="D5" i="55" s="1"/>
  <c r="D4" i="55" s="1"/>
  <c r="D83" i="55"/>
  <c r="E67" i="55"/>
  <c r="C67" i="55"/>
  <c r="C63" i="55"/>
  <c r="C52" i="55"/>
  <c r="C26" i="55"/>
  <c r="D4" i="56" l="1"/>
  <c r="E97" i="56"/>
  <c r="C58" i="56"/>
  <c r="E58" i="56" s="1"/>
  <c r="E22" i="56"/>
  <c r="C68" i="55"/>
  <c r="C76" i="55" s="1"/>
  <c r="E68" i="55"/>
  <c r="C81" i="56" l="1"/>
  <c r="E81" i="56" s="1"/>
  <c r="C5" i="55"/>
  <c r="C4" i="55" s="1"/>
  <c r="D68" i="55"/>
  <c r="D76" i="55" l="1"/>
  <c r="E76" i="55"/>
  <c r="E5" i="55" s="1"/>
  <c r="E4" i="55" s="1"/>
</calcChain>
</file>

<file path=xl/sharedStrings.xml><?xml version="1.0" encoding="utf-8"?>
<sst xmlns="http://schemas.openxmlformats.org/spreadsheetml/2006/main" count="300" uniqueCount="194">
  <si>
    <t>Расшифровка статей</t>
  </si>
  <si>
    <t xml:space="preserve"> 1.12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</si>
  <si>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</si>
  <si>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</si>
  <si>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</si>
  <si>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</si>
  <si>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</si>
  <si>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</si>
  <si>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1.9</t>
  </si>
  <si>
    <t xml:space="preserve"> 1.10</t>
  </si>
  <si>
    <t xml:space="preserve"> 1.11</t>
  </si>
  <si>
    <t>Денежное вознаграждение председателя ТСЖ</t>
  </si>
  <si>
    <t>Страховые взносы (ПФР) по договорам разовых работ</t>
  </si>
  <si>
    <t>Приобретение проездного в общественном транспорте</t>
  </si>
  <si>
    <t>СБИС электронная отчетность</t>
  </si>
  <si>
    <t xml:space="preserve"> 1.14</t>
  </si>
  <si>
    <t xml:space="preserve"> 1.15</t>
  </si>
  <si>
    <t xml:space="preserve"> 2.4</t>
  </si>
  <si>
    <t xml:space="preserve"> 1.13</t>
  </si>
  <si>
    <t xml:space="preserve"> 2.5</t>
  </si>
  <si>
    <t xml:space="preserve"> 2.6</t>
  </si>
  <si>
    <t xml:space="preserve"> 2.7</t>
  </si>
  <si>
    <t xml:space="preserve"> 2.8</t>
  </si>
  <si>
    <t xml:space="preserve"> 2.9</t>
  </si>
  <si>
    <t xml:space="preserve"> 2.10</t>
  </si>
  <si>
    <t xml:space="preserve"> 2.11</t>
  </si>
  <si>
    <t xml:space="preserve"> 2.12</t>
  </si>
  <si>
    <t xml:space="preserve"> 2.13</t>
  </si>
  <si>
    <t xml:space="preserve"> 3.2</t>
  </si>
  <si>
    <t xml:space="preserve"> 3.3</t>
  </si>
  <si>
    <t xml:space="preserve"> 3.4</t>
  </si>
  <si>
    <t>Юридические услуги</t>
  </si>
  <si>
    <t>Техническое освидетельствование лифтового оборудования</t>
  </si>
  <si>
    <t>Ежегодные расходы по обучения и переподготовке тех. персонала в учебных центрах.</t>
  </si>
  <si>
    <t>Аварийное обслуживание МКД</t>
  </si>
  <si>
    <t>Утилизация энергосберегающих ламп</t>
  </si>
  <si>
    <t>Ремонт межпанельных швов</t>
  </si>
  <si>
    <t xml:space="preserve"> 4.1</t>
  </si>
  <si>
    <t xml:space="preserve"> 4.2</t>
  </si>
  <si>
    <t>Статья расхода</t>
  </si>
  <si>
    <t>Страхование лифтов</t>
  </si>
  <si>
    <t>Услуга по техобслуживанию аппаратуры видеонаблюдения</t>
  </si>
  <si>
    <t xml:space="preserve">Услуги сварщика по договорам </t>
  </si>
  <si>
    <t>Итого 4 раздел:</t>
  </si>
  <si>
    <t>Итого неплановых расходов:</t>
  </si>
  <si>
    <t>Всего расходов с 1-5 разделы:</t>
  </si>
  <si>
    <t>пени за задержку оплаты за коммунальные услуги</t>
  </si>
  <si>
    <t xml:space="preserve">6.Целевые поступления </t>
  </si>
  <si>
    <t>Услуги банка на обслуживание спец. счетов по капитальному ремонту</t>
  </si>
  <si>
    <t>Услуга по обслуживанию программы 1-С Бухгалтерия и квартплата</t>
  </si>
  <si>
    <t>Обслуживание оргтехники, ремонт ПК</t>
  </si>
  <si>
    <t>Канцелярские товары (офисные расходы)</t>
  </si>
  <si>
    <t>Комплексное обслуживание и ремонт лифтового оборудования</t>
  </si>
  <si>
    <t>Услуги по техническому обслуживанию, аварийно-диспетчерскому обеспечению и ремонту внутридомового газового оборудования, входящего в состав общего имущества МКД</t>
  </si>
  <si>
    <t>Планово-профилактическое обслуживание автоматики в ИТП</t>
  </si>
  <si>
    <t>Прочистка и промывка наружных участков канализационных сетей</t>
  </si>
  <si>
    <t xml:space="preserve"> 2.14</t>
  </si>
  <si>
    <t xml:space="preserve"> 2.15</t>
  </si>
  <si>
    <t>Дезинсекция, дератизация мест общего пользования</t>
  </si>
  <si>
    <t>Приобретение хозяйственных, строительных товаров, рабочего инвентаря для уборки и обслуживания мест общего пользования</t>
  </si>
  <si>
    <t xml:space="preserve">Почтовые расходы </t>
  </si>
  <si>
    <t>Услуги связи (стационарный телефон 8442 55-17-87)</t>
  </si>
  <si>
    <t xml:space="preserve"> 2.1</t>
  </si>
  <si>
    <t xml:space="preserve"> 3.1</t>
  </si>
  <si>
    <t>ИТОГО 1 раздел:</t>
  </si>
  <si>
    <t>ИТОГО 2 раздел</t>
  </si>
  <si>
    <t xml:space="preserve"> 1.2</t>
  </si>
  <si>
    <t>ИТОГО 3 раздел</t>
  </si>
  <si>
    <t>Приобретение материалов сантехнического назначенияи электроматериалы</t>
  </si>
  <si>
    <t xml:space="preserve"> 2.3</t>
  </si>
  <si>
    <t>Услуга по разработке отчетных документов на сайте ГИС ЖКХ</t>
  </si>
  <si>
    <t xml:space="preserve"> 2.4.1</t>
  </si>
  <si>
    <t xml:space="preserve"> 2.4.2</t>
  </si>
  <si>
    <t xml:space="preserve"> 2.16</t>
  </si>
  <si>
    <t xml:space="preserve"> 2.17</t>
  </si>
  <si>
    <t xml:space="preserve"> 2.18</t>
  </si>
  <si>
    <t xml:space="preserve"> 2.19</t>
  </si>
  <si>
    <t>Техническое обслуживание вентиляционных каналов</t>
  </si>
  <si>
    <t xml:space="preserve">Покраска и ремонт малых форм (детских площадок, ограждений и т.д.) </t>
  </si>
  <si>
    <t>Всего расходов с 1-4 разделы:</t>
  </si>
  <si>
    <t>Утверждение сметы расходов на содержание и ремонт общего имущества жилых домов.</t>
  </si>
  <si>
    <t>ФОТ работников технического персонала, в том числе:</t>
  </si>
  <si>
    <t>Страховые взносы (ПФР, ФССнс) от ФОТ управленчиского персонала</t>
  </si>
  <si>
    <t>Страховые взносы от ФОТ технического персонала</t>
  </si>
  <si>
    <t>ФОТ рабочего персонала для обеспечениясанитарного состояния мест общего пользования, в том числе:</t>
  </si>
  <si>
    <t>Страховые взносы от ФОТ рабочего персонала</t>
  </si>
  <si>
    <t xml:space="preserve"> 3.5</t>
  </si>
  <si>
    <t xml:space="preserve"> 3.6</t>
  </si>
  <si>
    <t>Техническое обеспечение домов</t>
  </si>
  <si>
    <t>Расходы для обеспечения управления ТСЖ</t>
  </si>
  <si>
    <t>ФОТ работников управленческого персонала, в том числе:</t>
  </si>
  <si>
    <t>Налог на УСНО от коммерческой деятельности</t>
  </si>
  <si>
    <t>Расходы по благоустройству территории, жилого фонда</t>
  </si>
  <si>
    <t>Потери по договорам с РСО по ПУ внутри МКД</t>
  </si>
  <si>
    <t>Тепловые потери ЦО до ПУ внутри МКД (дог.№006369 РСО ООО "Концессии теплоснабжения"</t>
  </si>
  <si>
    <t>Потери в сетях потребителя, не учтенные приборами учета, установленных на границе раздела балансовой принадлежности (договор № 5011159/13 от 01.11.2013г.)</t>
  </si>
  <si>
    <t>Приобретение и замена вентеля, электропривода</t>
  </si>
  <si>
    <t xml:space="preserve"> 2.2</t>
  </si>
  <si>
    <t xml:space="preserve"> 5.2</t>
  </si>
  <si>
    <t xml:space="preserve"> 5.3</t>
  </si>
  <si>
    <t xml:space="preserve"> 5.4</t>
  </si>
  <si>
    <t xml:space="preserve"> 5.5</t>
  </si>
  <si>
    <t xml:space="preserve"> 5.6</t>
  </si>
  <si>
    <t xml:space="preserve"> 5.7</t>
  </si>
  <si>
    <t xml:space="preserve"> 5.8</t>
  </si>
  <si>
    <t xml:space="preserve"> 5.9</t>
  </si>
  <si>
    <t xml:space="preserve"> 5.10</t>
  </si>
  <si>
    <t>План</t>
  </si>
  <si>
    <t>Факт</t>
  </si>
  <si>
    <t>Раздел 5. Неплановые расходы</t>
  </si>
  <si>
    <t>МТС размещение оборудования</t>
  </si>
  <si>
    <t>Вымпелком размещение оборудования</t>
  </si>
  <si>
    <t xml:space="preserve">ИНДОР МЕДИА реклама в лифтах </t>
  </si>
  <si>
    <t>ИТОГО доход от коммерческой деятельности</t>
  </si>
  <si>
    <t>Затраты ХВС на ОДИ при поливе кустарников и деревьев, уборке в местах общего пользования.</t>
  </si>
  <si>
    <t xml:space="preserve"> 5.1</t>
  </si>
  <si>
    <t>Обязательный взнос на содержание жилого помещения, в том числе: содержание мест общего пользования S домов = 12868,9 м2  Тариф = 24,10 р/м2</t>
  </si>
  <si>
    <t xml:space="preserve"> 5.11</t>
  </si>
  <si>
    <t xml:space="preserve"> 5.12</t>
  </si>
  <si>
    <t xml:space="preserve"> 5.13</t>
  </si>
  <si>
    <t xml:space="preserve"> 5.14</t>
  </si>
  <si>
    <t xml:space="preserve"> 5.15</t>
  </si>
  <si>
    <t xml:space="preserve"> 5.16</t>
  </si>
  <si>
    <t>возмещение судебных издержек по исполнительным листам с должников</t>
  </si>
  <si>
    <t xml:space="preserve"> Расчет стоимости услуги на содержание и ремонт общего имущества за 1 м2 в месяц = Сумма запланированных расходов по смете на 2022 год - _________ руб. /Общая площадь двух домов 12868,9м2/12 месяцев= ________ руб/м2</t>
  </si>
  <si>
    <t>Эр-Телеком Холдинг размещение оборудования</t>
  </si>
  <si>
    <t xml:space="preserve">Т2 МОБАЙЛ Размещение оборудования </t>
  </si>
  <si>
    <t>Услуги банка на обслуживание спец. счетов по капитальному ремонту (январь-февраль 2022г.)</t>
  </si>
  <si>
    <t>Услуги банка по ведению расчетного счета =на 12 мес.-48000р. и зачислению коммунальных платежей за январь-февраль 2022г.-50000р. Итого 100000р.</t>
  </si>
  <si>
    <t>Страховые взносы по договору оказания садовых услуг</t>
  </si>
  <si>
    <t>Обрезка кустарников и деревьев (садовые работы)</t>
  </si>
  <si>
    <t>Химическая промывка теплообменника</t>
  </si>
  <si>
    <t xml:space="preserve">Услуги банка по ведению расчетного счета  и зачислению коммунальных платежей </t>
  </si>
  <si>
    <t>2022 год</t>
  </si>
  <si>
    <t>Материальная помощь на погребение (Кузнецов.В.А.) в т.ч. Взносы с превышения 1000р. (302,01)</t>
  </si>
  <si>
    <t>Возврат госпошлины по делу А 12-3789/2021</t>
  </si>
  <si>
    <t>Госпошлина за подачу иска к МКУ "Отдел по управлению ЖКХ Администрации ЗАТО Знаменск Астраханской области" взносы на капремонт (янв.2022)</t>
  </si>
  <si>
    <t>Услуги по уборке снега экскаватором за февраль 2022</t>
  </si>
  <si>
    <t>Госпошлина за подачу искового заявления о взыскании с  Боровковой Л.В. задолженности по оплате за коммунальные  услуги (оплата в январе 2022)</t>
  </si>
  <si>
    <t>Вознаграждение за апрель2022г. За  сбор бюллетеней голосования</t>
  </si>
  <si>
    <t>Договор № 19 от 05.04.2022г Ремонт ступеней входных групп подъездов 1,2,3 ж/д 19 за апрель 2022г.</t>
  </si>
  <si>
    <t>Материалы для работ по покраске входных групп подъездов ж/д 19 и 36 (июнь 2022)</t>
  </si>
  <si>
    <t>Договор № 53 от 27.06.2022г. окраска тамбуров возле лифтов в подъездах ж/д 36 и 19 Кузнецов В.А.</t>
  </si>
  <si>
    <t>Договор № 48 от 14.06.2022г. окраска поверхности входных групп подъездов ж/д 19 и 36 Кузнецов В.А.</t>
  </si>
  <si>
    <t>Договор №54 от 28.06.22г. работы по ремонту и усилению ограждения на территории ж/д 19 Ольхов П.С</t>
  </si>
  <si>
    <t>Договор № 64 от 26.07.22г. работы по окраске дверей входных групп подъездов ж/д 36 и 19</t>
  </si>
  <si>
    <t>Материалы для ремонта ступеней и цветочниц ж/д 36 и 19, покраска дверей</t>
  </si>
  <si>
    <t>Списана дебиторская задолженность ООО ПОЛИКОЛОР размещение рекламы в лифтах за 2017г.(признана банкротом)</t>
  </si>
  <si>
    <t>Списана дебиторская задолженность ООО Арт-Лифт  АПВ размещение рекламы в лифтах за 2017г.(признана банкротом)</t>
  </si>
  <si>
    <t xml:space="preserve"> 5.17</t>
  </si>
  <si>
    <t>Госпошлина Мировому судье с/у № 83 Дзержинского судебного района г. Волгограда о взыскании с  Боровковой Л.В. задолженности по оплате за услуги адвоката декабрь 2022г.</t>
  </si>
  <si>
    <t xml:space="preserve">Госпошлина за подачу иска к МКУ "Отдел по управлению ЖКХ администрации МО ЗАТО Знаменск Астраханской области" декабрь 2022г. </t>
  </si>
  <si>
    <t>Материальная помощь на погребение Строк Е.Н. член правления (декабрь 2022г.)</t>
  </si>
  <si>
    <t xml:space="preserve"> 5.18</t>
  </si>
  <si>
    <t xml:space="preserve"> 5.19</t>
  </si>
  <si>
    <t>Поверка ПРЭМ Ду 32 и ВКТ 7 общедомовых приборов (декабрь 2022г.)</t>
  </si>
  <si>
    <t xml:space="preserve">Госпошлина Мировому судье судебного участка № 83 Дзержинского района г. Волгограда по заявлению о взыскании с Петрова А.Э. задолженности по оплате за коммунальных услуг </t>
  </si>
  <si>
    <t>Доходы от коммерческой деятельности за размещение оборудования и рекламы в лифтах</t>
  </si>
  <si>
    <t>Дополнительные поступления</t>
  </si>
  <si>
    <t>Итого дополнительные поступления</t>
  </si>
  <si>
    <t>Всего поступлений за 2022 год</t>
  </si>
  <si>
    <t xml:space="preserve">(+ экономия)/
(- перерасход)
</t>
  </si>
  <si>
    <t xml:space="preserve"> Расчет стоимости услуги на содержание и ремонт общего имущества за 1 м2 в месяц = Сумма запланированных расходов по смете на 2022 год - 3721606 руб. /Общая площадь двух домов 12868,9м2/12 месяцев= 24,10 руб/м2</t>
  </si>
  <si>
    <t>Всего дополнительных поступлений за 2022 год</t>
  </si>
  <si>
    <t xml:space="preserve">С М Е Т А - И С П О Л Н Е Н И Е
расхода денежных средств на содержание и обслуживание домов в 2022 г. 
</t>
  </si>
  <si>
    <t>Отклонение</t>
  </si>
  <si>
    <t xml:space="preserve"> 5.20</t>
  </si>
  <si>
    <t>Перерасчет по тепловой энергии за 2020 год, взысканной с ООО "Концессии теплоснабжения"</t>
  </si>
  <si>
    <t xml:space="preserve">С М Е Т А
планируемых затрат денежных средств на содержание и обслуживание домов в 2024 г. 
</t>
  </si>
  <si>
    <t>Управляющий – 1 ставка -25 500*12= 306 000 руб.;</t>
  </si>
  <si>
    <r>
      <t>Главный бухгалтер – 1 ставка:  - 20 000 *4=</t>
    </r>
    <r>
      <rPr>
        <sz val="10"/>
        <color rgb="FFFF0000"/>
        <rFont val="Times New Roman"/>
        <family val="1"/>
        <charset val="204"/>
      </rPr>
      <t>80 000</t>
    </r>
    <r>
      <rPr>
        <sz val="10"/>
        <color theme="1"/>
        <rFont val="Times New Roman"/>
        <family val="1"/>
        <charset val="204"/>
      </rPr>
      <t xml:space="preserve"> руб.;                  - 21 500 руб.*8=</t>
    </r>
    <r>
      <rPr>
        <sz val="10"/>
        <color rgb="FFFF0000"/>
        <rFont val="Times New Roman"/>
        <family val="1"/>
        <charset val="204"/>
      </rPr>
      <t>172 000 руб.;</t>
    </r>
    <r>
      <rPr>
        <sz val="10"/>
        <color theme="1"/>
        <rFont val="Times New Roman"/>
        <family val="1"/>
        <charset val="204"/>
      </rPr>
      <t xml:space="preserve"> </t>
    </r>
  </si>
  <si>
    <t>Работы по испытаниям и измерениям электроустановок, прозвонка (раз в три года)</t>
  </si>
  <si>
    <t>Плановые расходы по смете на 2024г.</t>
  </si>
  <si>
    <t>Расходы в 2023 году</t>
  </si>
  <si>
    <t>Больничный за счет работодателя (взносами не облогается)</t>
  </si>
  <si>
    <t>МТС и Вымпелком размещение оборудования</t>
  </si>
  <si>
    <t>Пени за задержку оплаты за коммунальные услуги</t>
  </si>
  <si>
    <t>Возмещение судебных издержек по исполнительным листам должников</t>
  </si>
  <si>
    <t>ИНДОР МЕДИА реклама в лифтах, Эр-телеком холдинг размещение оборудования</t>
  </si>
  <si>
    <r>
      <t>Дворник – 0,86 ставка: - 16500*4=</t>
    </r>
    <r>
      <rPr>
        <sz val="10"/>
        <color rgb="FFFF0000"/>
        <rFont val="Times New Roman"/>
        <family val="1"/>
        <charset val="204"/>
      </rPr>
      <t xml:space="preserve">66000 </t>
    </r>
    <r>
      <rPr>
        <sz val="10"/>
        <rFont val="Times New Roman"/>
        <family val="1"/>
        <charset val="204"/>
      </rPr>
      <t>руб.;                                        - 17500 руб.*9 =</t>
    </r>
    <r>
      <rPr>
        <sz val="10"/>
        <color rgb="FFFF0000"/>
        <rFont val="Times New Roman"/>
        <family val="1"/>
        <charset val="204"/>
      </rPr>
      <t xml:space="preserve"> 157500 руб.</t>
    </r>
    <r>
      <rPr>
        <sz val="10"/>
        <rFont val="Times New Roman"/>
        <family val="1"/>
        <charset val="204"/>
      </rPr>
      <t>;</t>
    </r>
  </si>
  <si>
    <r>
      <t>Мусоросборщик – 0,86 ставка - 16500*4=</t>
    </r>
    <r>
      <rPr>
        <sz val="10"/>
        <color rgb="FFFF0000"/>
        <rFont val="Times New Roman"/>
        <family val="1"/>
        <charset val="204"/>
      </rPr>
      <t>66000</t>
    </r>
    <r>
      <rPr>
        <sz val="10"/>
        <rFont val="Times New Roman"/>
        <family val="1"/>
        <charset val="204"/>
      </rPr>
      <t xml:space="preserve"> руб.;                                        - 17500 руб.*9 = </t>
    </r>
    <r>
      <rPr>
        <sz val="10"/>
        <color rgb="FFFF0000"/>
        <rFont val="Times New Roman"/>
        <family val="1"/>
        <charset val="204"/>
      </rPr>
      <t>157000</t>
    </r>
    <r>
      <rPr>
        <sz val="10"/>
        <rFont val="Times New Roman"/>
        <family val="1"/>
        <charset val="204"/>
      </rPr>
      <t xml:space="preserve"> руб.;</t>
    </r>
  </si>
  <si>
    <r>
      <t>Слесарь - сантехник - 0,88 ставка: - 17000*4=</t>
    </r>
    <r>
      <rPr>
        <sz val="10"/>
        <color rgb="FFFF0000"/>
        <rFont val="Times New Roman"/>
        <family val="1"/>
        <charset val="204"/>
      </rPr>
      <t>68000</t>
    </r>
    <r>
      <rPr>
        <sz val="10"/>
        <rFont val="Times New Roman"/>
        <family val="1"/>
        <charset val="204"/>
      </rPr>
      <t xml:space="preserve"> руб.;                     - 18000руб.*9=</t>
    </r>
    <r>
      <rPr>
        <sz val="10"/>
        <color rgb="FFFF0000"/>
        <rFont val="Times New Roman"/>
        <family val="1"/>
        <charset val="204"/>
      </rPr>
      <t>162000</t>
    </r>
    <r>
      <rPr>
        <sz val="10"/>
        <rFont val="Times New Roman"/>
        <family val="1"/>
        <charset val="204"/>
      </rPr>
      <t xml:space="preserve">; </t>
    </r>
  </si>
  <si>
    <t>Инженер - электрик – 0,42 ставки - 8000руб. *12 = 96000</t>
  </si>
  <si>
    <t>Паспортист-делопроизводитель - 0,34 ставки - 6 500 руб.*12=78 000 руб.</t>
  </si>
  <si>
    <r>
      <t>Уборщик мест общего пользования – 0,86 ставки  - 16500*4=</t>
    </r>
    <r>
      <rPr>
        <sz val="10"/>
        <color rgb="FFFF0000"/>
        <rFont val="Times New Roman"/>
        <family val="1"/>
        <charset val="204"/>
      </rPr>
      <t>66000</t>
    </r>
    <r>
      <rPr>
        <sz val="10"/>
        <rFont val="Times New Roman"/>
        <family val="1"/>
        <charset val="204"/>
      </rPr>
      <t xml:space="preserve"> руб.; - 17500 руб.*9 = </t>
    </r>
    <r>
      <rPr>
        <sz val="10"/>
        <color rgb="FFFF0000"/>
        <rFont val="Times New Roman"/>
        <family val="1"/>
        <charset val="204"/>
      </rPr>
      <t>157000</t>
    </r>
    <r>
      <rPr>
        <sz val="10"/>
        <rFont val="Times New Roman"/>
        <family val="1"/>
        <charset val="204"/>
      </rPr>
      <t xml:space="preserve"> руб.;</t>
    </r>
  </si>
  <si>
    <t>Всего расходов с учетом неплановых 1-5 разделы:</t>
  </si>
  <si>
    <t xml:space="preserve">Печать плакатов по итогам отчета за 2022г., смета на 2023г. </t>
  </si>
  <si>
    <t>Штраф по решению пенсионного и социального страхования РФ по Волгоградской обл. № 044S19230003349 от 15.05.2023г.</t>
  </si>
  <si>
    <t>Договор № 42 от 31.05.2023г. Изготовление и установка поручня вход в помещение ТСЖ и ремонт секций ограждения на тер. ж/д 19</t>
  </si>
  <si>
    <t>ООО "Прибор автоматика"</t>
  </si>
  <si>
    <t>Материальная помощ на погребение дочери члена правления Лобова А.Б.</t>
  </si>
  <si>
    <t>Итого 5 раздел:</t>
  </si>
  <si>
    <t>ИТОГО 4 раздел</t>
  </si>
  <si>
    <t xml:space="preserve">           Планируемые доходы от коммерческой деятельности за размещение оборудования и рекламы в лифтах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</si>
</sst>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rgb="FF0070C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4" tint="-0.499984740745262"/>
      <name val="Times New Roman"/>
      <family val="1"/>
      <charset val="204"/>
    </font>
    <font>
      <sz val="10"/>
      <name val="Calibri"/>
      <family val="2"/>
      <scheme val="minor"/>
    </font>
    <font>
      <b/>
      <sz val="10"/>
      <color theme="8" tint="-0.249977111117893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213">
    <xf numFmtId="0" fontId="0" fillId="0" borderId="0" xfId="0"/>
    <xf numFmtId="0" fontId="1" fillId="0" borderId="4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4" xfId="0" applyFont="1" applyBorder="1" applyAlignment="1">
      <alignment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left" wrapText="1"/>
    </xf>
    <xf numFmtId="3" fontId="7" fillId="0" borderId="28" xfId="0" applyNumberFormat="1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8" fillId="0" borderId="12" xfId="0" applyFon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wrapText="1"/>
    </xf>
    <xf numFmtId="3" fontId="7" fillId="2" borderId="28" xfId="0" applyNumberFormat="1" applyFont="1" applyFill="1" applyBorder="1" applyAlignment="1">
      <alignment horizontal="left" wrapText="1"/>
    </xf>
    <xf numFmtId="0" fontId="9" fillId="0" borderId="4" xfId="0" applyFont="1" applyBorder="1" applyAlignment="1">
      <alignment horizontal="center" wrapText="1"/>
    </xf>
    <xf numFmtId="3" fontId="7" fillId="0" borderId="23" xfId="0" applyNumberFormat="1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wrapText="1"/>
    </xf>
    <xf numFmtId="0" fontId="7" fillId="2" borderId="28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/>
    </xf>
    <xf numFmtId="0" fontId="9" fillId="0" borderId="4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2" borderId="17" xfId="0" applyFont="1" applyFill="1" applyBorder="1" applyAlignment="1">
      <alignment wrapText="1"/>
    </xf>
    <xf numFmtId="0" fontId="7" fillId="2" borderId="26" xfId="0" applyFont="1" applyFill="1" applyBorder="1" applyAlignment="1">
      <alignment horizontal="left" wrapText="1"/>
    </xf>
    <xf numFmtId="0" fontId="6" fillId="0" borderId="0" xfId="0" applyFont="1"/>
    <xf numFmtId="3" fontId="7" fillId="2" borderId="24" xfId="0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3" fontId="7" fillId="2" borderId="27" xfId="0" applyNumberFormat="1" applyFont="1" applyFill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8" fillId="2" borderId="13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7" fillId="0" borderId="23" xfId="0" applyFont="1" applyBorder="1" applyAlignment="1">
      <alignment horizontal="left" wrapText="1"/>
    </xf>
    <xf numFmtId="1" fontId="7" fillId="0" borderId="28" xfId="0" applyNumberFormat="1" applyFont="1" applyBorder="1" applyAlignment="1">
      <alignment horizontal="left" wrapText="1"/>
    </xf>
    <xf numFmtId="3" fontId="7" fillId="2" borderId="24" xfId="0" applyNumberFormat="1" applyFont="1" applyFill="1" applyBorder="1" applyAlignment="1">
      <alignment horizontal="left" vertical="center" wrapText="1"/>
    </xf>
    <xf numFmtId="4" fontId="7" fillId="2" borderId="28" xfId="0" applyNumberFormat="1" applyFont="1" applyFill="1" applyBorder="1" applyAlignment="1">
      <alignment horizontal="center" wrapText="1"/>
    </xf>
    <xf numFmtId="0" fontId="10" fillId="0" borderId="7" xfId="0" applyFont="1" applyBorder="1" applyAlignment="1">
      <alignment vertical="center" wrapText="1"/>
    </xf>
    <xf numFmtId="0" fontId="0" fillId="0" borderId="4" xfId="0" applyBorder="1"/>
    <xf numFmtId="0" fontId="6" fillId="0" borderId="28" xfId="0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0" fontId="7" fillId="2" borderId="28" xfId="0" applyFont="1" applyFill="1" applyBorder="1" applyAlignment="1">
      <alignment horizontal="center" wrapText="1"/>
    </xf>
    <xf numFmtId="4" fontId="7" fillId="2" borderId="28" xfId="0" applyNumberFormat="1" applyFont="1" applyFill="1" applyBorder="1" applyAlignment="1">
      <alignment horizontal="center" vertical="center" wrapText="1"/>
    </xf>
    <xf numFmtId="0" fontId="0" fillId="0" borderId="20" xfId="0" applyBorder="1"/>
    <xf numFmtId="4" fontId="0" fillId="0" borderId="20" xfId="0" applyNumberFormat="1" applyBorder="1" applyAlignment="1">
      <alignment horizontal="center"/>
    </xf>
    <xf numFmtId="4" fontId="0" fillId="2" borderId="20" xfId="0" applyNumberFormat="1" applyFill="1" applyBorder="1" applyAlignment="1">
      <alignment horizontal="center"/>
    </xf>
    <xf numFmtId="4" fontId="0" fillId="0" borderId="20" xfId="0" applyNumberFormat="1" applyBorder="1"/>
    <xf numFmtId="4" fontId="0" fillId="3" borderId="20" xfId="0" applyNumberFormat="1" applyFill="1" applyBorder="1" applyAlignment="1">
      <alignment horizontal="center"/>
    </xf>
    <xf numFmtId="0" fontId="6" fillId="3" borderId="8" xfId="0" applyFont="1" applyFill="1" applyBorder="1"/>
    <xf numFmtId="0" fontId="0" fillId="2" borderId="4" xfId="0" applyFill="1" applyBorder="1"/>
    <xf numFmtId="0" fontId="1" fillId="2" borderId="4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4" fontId="0" fillId="2" borderId="4" xfId="0" applyNumberFormat="1" applyFill="1" applyBorder="1"/>
    <xf numFmtId="4" fontId="0" fillId="2" borderId="0" xfId="0" applyNumberFormat="1" applyFill="1"/>
    <xf numFmtId="0" fontId="1" fillId="0" borderId="21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/>
    </xf>
    <xf numFmtId="3" fontId="7" fillId="0" borderId="7" xfId="0" applyNumberFormat="1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/>
    </xf>
    <xf numFmtId="4" fontId="0" fillId="0" borderId="32" xfId="0" applyNumberFormat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6" fillId="0" borderId="20" xfId="0" applyFont="1" applyBorder="1"/>
    <xf numFmtId="4" fontId="4" fillId="3" borderId="2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wrapText="1"/>
    </xf>
    <xf numFmtId="0" fontId="1" fillId="0" borderId="33" xfId="0" applyFont="1" applyBorder="1" applyAlignment="1">
      <alignment horizontal="center" wrapText="1"/>
    </xf>
    <xf numFmtId="0" fontId="1" fillId="0" borderId="25" xfId="0" applyFont="1" applyBorder="1" applyAlignment="1">
      <alignment wrapText="1"/>
    </xf>
    <xf numFmtId="0" fontId="12" fillId="0" borderId="20" xfId="0" applyFont="1" applyBorder="1" applyAlignment="1">
      <alignment wrapText="1"/>
    </xf>
    <xf numFmtId="0" fontId="8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left" vertical="top" wrapText="1"/>
    </xf>
    <xf numFmtId="0" fontId="6" fillId="0" borderId="19" xfId="0" applyFont="1" applyBorder="1"/>
    <xf numFmtId="0" fontId="18" fillId="0" borderId="0" xfId="0" applyFont="1"/>
    <xf numFmtId="0" fontId="19" fillId="0" borderId="20" xfId="0" applyFont="1" applyBorder="1" applyAlignment="1">
      <alignment horizontal="left" vertical="top" wrapText="1"/>
    </xf>
    <xf numFmtId="4" fontId="9" fillId="4" borderId="20" xfId="0" applyNumberFormat="1" applyFont="1" applyFill="1" applyBorder="1" applyAlignment="1">
      <alignment horizontal="center" vertical="top"/>
    </xf>
    <xf numFmtId="0" fontId="13" fillId="4" borderId="20" xfId="0" applyFont="1" applyFill="1" applyBorder="1" applyAlignment="1">
      <alignment horizontal="center" vertical="top" wrapText="1"/>
    </xf>
    <xf numFmtId="3" fontId="13" fillId="4" borderId="20" xfId="0" applyNumberFormat="1" applyFont="1" applyFill="1" applyBorder="1" applyAlignment="1">
      <alignment horizontal="center" vertical="top" wrapText="1"/>
    </xf>
    <xf numFmtId="4" fontId="15" fillId="4" borderId="20" xfId="0" applyNumberFormat="1" applyFont="1" applyFill="1" applyBorder="1" applyAlignment="1">
      <alignment horizontal="center" vertical="top"/>
    </xf>
    <xf numFmtId="0" fontId="4" fillId="5" borderId="33" xfId="0" applyFont="1" applyFill="1" applyBorder="1" applyAlignment="1">
      <alignment horizontal="center" vertical="top" wrapText="1"/>
    </xf>
    <xf numFmtId="0" fontId="4" fillId="5" borderId="33" xfId="0" applyFont="1" applyFill="1" applyBorder="1" applyAlignment="1">
      <alignment horizontal="center" wrapText="1"/>
    </xf>
    <xf numFmtId="3" fontId="15" fillId="4" borderId="20" xfId="0" applyNumberFormat="1" applyFont="1" applyFill="1" applyBorder="1" applyAlignment="1">
      <alignment horizontal="center" vertical="top" wrapText="1"/>
    </xf>
    <xf numFmtId="4" fontId="13" fillId="4" borderId="36" xfId="0" applyNumberFormat="1" applyFont="1" applyFill="1" applyBorder="1" applyAlignment="1">
      <alignment horizontal="center" vertical="top" wrapText="1"/>
    </xf>
    <xf numFmtId="0" fontId="4" fillId="5" borderId="20" xfId="0" applyFont="1" applyFill="1" applyBorder="1" applyAlignment="1">
      <alignment horizontal="center" vertical="top"/>
    </xf>
    <xf numFmtId="0" fontId="0" fillId="0" borderId="0" xfId="0" applyAlignment="1">
      <alignment vertical="center"/>
    </xf>
    <xf numFmtId="3" fontId="9" fillId="6" borderId="20" xfId="0" applyNumberFormat="1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horizontal="center" vertical="top"/>
    </xf>
    <xf numFmtId="3" fontId="4" fillId="6" borderId="20" xfId="0" applyNumberFormat="1" applyFont="1" applyFill="1" applyBorder="1" applyAlignment="1">
      <alignment horizontal="center" vertical="top" wrapText="1"/>
    </xf>
    <xf numFmtId="0" fontId="9" fillId="6" borderId="39" xfId="0" applyFont="1" applyFill="1" applyBorder="1" applyAlignment="1">
      <alignment horizontal="center" vertical="top" wrapText="1"/>
    </xf>
    <xf numFmtId="0" fontId="4" fillId="6" borderId="38" xfId="0" applyFont="1" applyFill="1" applyBorder="1" applyAlignment="1">
      <alignment horizontal="center" vertical="top" wrapText="1"/>
    </xf>
    <xf numFmtId="0" fontId="4" fillId="6" borderId="41" xfId="0" applyFont="1" applyFill="1" applyBorder="1" applyAlignment="1">
      <alignment horizontal="center" vertical="top" wrapText="1"/>
    </xf>
    <xf numFmtId="3" fontId="4" fillId="6" borderId="20" xfId="0" applyNumberFormat="1" applyFont="1" applyFill="1" applyBorder="1" applyAlignment="1">
      <alignment horizontal="center" vertical="top"/>
    </xf>
    <xf numFmtId="4" fontId="4" fillId="6" borderId="38" xfId="0" applyNumberFormat="1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horizontal="center" vertical="top" wrapText="1"/>
    </xf>
    <xf numFmtId="3" fontId="4" fillId="6" borderId="0" xfId="0" applyNumberFormat="1" applyFont="1" applyFill="1" applyAlignment="1">
      <alignment horizontal="center" vertical="top" wrapText="1"/>
    </xf>
    <xf numFmtId="4" fontId="4" fillId="6" borderId="42" xfId="0" applyNumberFormat="1" applyFont="1" applyFill="1" applyBorder="1" applyAlignment="1">
      <alignment horizontal="center" vertical="top" wrapText="1"/>
    </xf>
    <xf numFmtId="0" fontId="9" fillId="6" borderId="40" xfId="0" applyFont="1" applyFill="1" applyBorder="1" applyAlignment="1">
      <alignment horizontal="center" vertical="top" wrapText="1"/>
    </xf>
    <xf numFmtId="4" fontId="4" fillId="6" borderId="37" xfId="0" applyNumberFormat="1" applyFont="1" applyFill="1" applyBorder="1" applyAlignment="1">
      <alignment horizontal="center" vertical="top" wrapText="1"/>
    </xf>
    <xf numFmtId="0" fontId="9" fillId="6" borderId="20" xfId="0" applyFont="1" applyFill="1" applyBorder="1" applyAlignment="1">
      <alignment horizontal="center" vertical="top" wrapText="1"/>
    </xf>
    <xf numFmtId="4" fontId="4" fillId="6" borderId="20" xfId="0" applyNumberFormat="1" applyFont="1" applyFill="1" applyBorder="1" applyAlignment="1">
      <alignment horizontal="center" vertical="top" wrapText="1"/>
    </xf>
    <xf numFmtId="0" fontId="4" fillId="6" borderId="43" xfId="0" applyFont="1" applyFill="1" applyBorder="1" applyAlignment="1">
      <alignment horizontal="center" vertical="top" wrapText="1"/>
    </xf>
    <xf numFmtId="1" fontId="9" fillId="6" borderId="20" xfId="0" applyNumberFormat="1" applyFont="1" applyFill="1" applyBorder="1" applyAlignment="1">
      <alignment horizontal="center" vertical="top" wrapText="1"/>
    </xf>
    <xf numFmtId="0" fontId="14" fillId="6" borderId="20" xfId="0" applyFont="1" applyFill="1" applyBorder="1" applyAlignment="1">
      <alignment horizontal="center" vertical="top"/>
    </xf>
    <xf numFmtId="4" fontId="9" fillId="6" borderId="20" xfId="0" applyNumberFormat="1" applyFont="1" applyFill="1" applyBorder="1" applyAlignment="1">
      <alignment horizontal="center" vertical="top" wrapText="1"/>
    </xf>
    <xf numFmtId="0" fontId="9" fillId="6" borderId="20" xfId="0" applyFont="1" applyFill="1" applyBorder="1" applyAlignment="1">
      <alignment horizontal="center" vertical="top"/>
    </xf>
    <xf numFmtId="0" fontId="9" fillId="2" borderId="20" xfId="0" applyFont="1" applyFill="1" applyBorder="1" applyAlignment="1">
      <alignment horizontal="center" vertical="top" wrapText="1"/>
    </xf>
    <xf numFmtId="3" fontId="9" fillId="2" borderId="20" xfId="0" applyNumberFormat="1" applyFont="1" applyFill="1" applyBorder="1" applyAlignment="1">
      <alignment horizontal="center" vertical="top" wrapText="1"/>
    </xf>
    <xf numFmtId="1" fontId="9" fillId="2" borderId="20" xfId="0" applyNumberFormat="1" applyFont="1" applyFill="1" applyBorder="1" applyAlignment="1">
      <alignment horizontal="center" vertical="top" wrapText="1"/>
    </xf>
    <xf numFmtId="3" fontId="20" fillId="2" borderId="20" xfId="0" applyNumberFormat="1" applyFont="1" applyFill="1" applyBorder="1" applyAlignment="1">
      <alignment horizontal="center" vertical="top"/>
    </xf>
    <xf numFmtId="2" fontId="15" fillId="2" borderId="20" xfId="1" applyNumberFormat="1" applyFont="1" applyFill="1" applyBorder="1" applyAlignment="1">
      <alignment horizontal="center" vertical="top" wrapText="1"/>
    </xf>
    <xf numFmtId="164" fontId="15" fillId="6" borderId="20" xfId="1" applyNumberFormat="1" applyFont="1" applyFill="1" applyBorder="1" applyAlignment="1">
      <alignment horizontal="center" vertical="top" wrapText="1"/>
    </xf>
    <xf numFmtId="2" fontId="15" fillId="6" borderId="20" xfId="0" applyNumberFormat="1" applyFont="1" applyFill="1" applyBorder="1" applyAlignment="1">
      <alignment horizontal="center" vertical="top" wrapText="1"/>
    </xf>
    <xf numFmtId="1" fontId="15" fillId="2" borderId="20" xfId="0" applyNumberFormat="1" applyFont="1" applyFill="1" applyBorder="1" applyAlignment="1">
      <alignment horizontal="center" vertical="top" wrapText="1"/>
    </xf>
    <xf numFmtId="1" fontId="15" fillId="6" borderId="8" xfId="0" applyNumberFormat="1" applyFont="1" applyFill="1" applyBorder="1" applyAlignment="1">
      <alignment horizontal="center" vertical="top" wrapText="1"/>
    </xf>
    <xf numFmtId="1" fontId="15" fillId="6" borderId="20" xfId="0" applyNumberFormat="1" applyFont="1" applyFill="1" applyBorder="1" applyAlignment="1">
      <alignment horizontal="center" vertical="top" wrapText="1"/>
    </xf>
    <xf numFmtId="1" fontId="15" fillId="4" borderId="20" xfId="0" applyNumberFormat="1" applyFont="1" applyFill="1" applyBorder="1" applyAlignment="1">
      <alignment horizontal="center" vertical="top" wrapText="1"/>
    </xf>
    <xf numFmtId="0" fontId="7" fillId="4" borderId="32" xfId="0" applyFont="1" applyFill="1" applyBorder="1" applyAlignment="1">
      <alignment horizontal="center" vertical="top" wrapText="1"/>
    </xf>
    <xf numFmtId="3" fontId="9" fillId="4" borderId="20" xfId="0" applyNumberFormat="1" applyFont="1" applyFill="1" applyBorder="1" applyAlignment="1">
      <alignment horizontal="center" vertical="top" wrapText="1"/>
    </xf>
    <xf numFmtId="4" fontId="9" fillId="4" borderId="20" xfId="0" applyNumberFormat="1" applyFont="1" applyFill="1" applyBorder="1" applyAlignment="1">
      <alignment horizontal="center" vertical="top" wrapText="1"/>
    </xf>
    <xf numFmtId="3" fontId="9" fillId="3" borderId="20" xfId="0" applyNumberFormat="1" applyFont="1" applyFill="1" applyBorder="1" applyAlignment="1">
      <alignment horizontal="center" vertical="top" wrapText="1"/>
    </xf>
    <xf numFmtId="3" fontId="20" fillId="4" borderId="20" xfId="0" applyNumberFormat="1" applyFont="1" applyFill="1" applyBorder="1" applyAlignment="1">
      <alignment horizontal="center" vertical="top"/>
    </xf>
    <xf numFmtId="0" fontId="14" fillId="4" borderId="20" xfId="0" applyFont="1" applyFill="1" applyBorder="1" applyAlignment="1">
      <alignment horizontal="center" vertical="top"/>
    </xf>
    <xf numFmtId="0" fontId="4" fillId="2" borderId="20" xfId="0" applyFont="1" applyFill="1" applyBorder="1" applyAlignment="1">
      <alignment horizontal="center" vertical="top"/>
    </xf>
    <xf numFmtId="0" fontId="15" fillId="6" borderId="20" xfId="0" applyFont="1" applyFill="1" applyBorder="1" applyAlignment="1">
      <alignment horizontal="center" vertical="top"/>
    </xf>
    <xf numFmtId="0" fontId="15" fillId="2" borderId="20" xfId="0" applyFont="1" applyFill="1" applyBorder="1" applyAlignment="1">
      <alignment horizontal="center" vertical="top"/>
    </xf>
    <xf numFmtId="0" fontId="15" fillId="4" borderId="20" xfId="0" applyFont="1" applyFill="1" applyBorder="1" applyAlignment="1">
      <alignment horizontal="center" vertical="top"/>
    </xf>
    <xf numFmtId="0" fontId="1" fillId="0" borderId="20" xfId="0" applyFont="1" applyBorder="1" applyAlignment="1">
      <alignment vertical="top" wrapText="1"/>
    </xf>
    <xf numFmtId="0" fontId="15" fillId="4" borderId="20" xfId="0" applyFont="1" applyFill="1" applyBorder="1" applyAlignment="1">
      <alignment horizontal="center" vertical="top" wrapText="1"/>
    </xf>
    <xf numFmtId="0" fontId="16" fillId="7" borderId="2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top" wrapText="1"/>
    </xf>
    <xf numFmtId="0" fontId="9" fillId="4" borderId="10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4" fillId="4" borderId="20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top" wrapText="1" readingOrder="1"/>
    </xf>
    <xf numFmtId="0" fontId="4" fillId="5" borderId="9" xfId="0" applyFont="1" applyFill="1" applyBorder="1" applyAlignment="1">
      <alignment horizontal="center" vertical="top" wrapText="1" readingOrder="1"/>
    </xf>
    <xf numFmtId="0" fontId="4" fillId="5" borderId="10" xfId="0" applyFont="1" applyFill="1" applyBorder="1" applyAlignment="1">
      <alignment horizontal="center" vertical="top" wrapText="1" readingOrder="1"/>
    </xf>
    <xf numFmtId="0" fontId="4" fillId="0" borderId="20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/>
    </xf>
    <xf numFmtId="0" fontId="9" fillId="5" borderId="34" xfId="0" applyFont="1" applyFill="1" applyBorder="1" applyAlignment="1">
      <alignment horizontal="center" wrapText="1"/>
    </xf>
    <xf numFmtId="0" fontId="9" fillId="5" borderId="30" xfId="0" applyFont="1" applyFill="1" applyBorder="1" applyAlignment="1">
      <alignment horizontal="center" wrapText="1"/>
    </xf>
    <xf numFmtId="0" fontId="9" fillId="5" borderId="35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top" wrapText="1"/>
    </xf>
    <xf numFmtId="0" fontId="9" fillId="2" borderId="20" xfId="0" applyFont="1" applyFill="1" applyBorder="1" applyAlignment="1">
      <alignment horizontal="center" vertical="top" wrapText="1"/>
    </xf>
    <xf numFmtId="0" fontId="9" fillId="5" borderId="34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0" fontId="9" fillId="5" borderId="35" xfId="0" applyFont="1" applyFill="1" applyBorder="1" applyAlignment="1">
      <alignment horizontal="center" vertical="top" wrapText="1"/>
    </xf>
    <xf numFmtId="0" fontId="9" fillId="2" borderId="21" xfId="0" applyFont="1" applyFill="1" applyBorder="1" applyAlignment="1">
      <alignment horizontal="center" vertical="top" wrapText="1"/>
    </xf>
    <xf numFmtId="0" fontId="9" fillId="2" borderId="29" xfId="0" applyFont="1" applyFill="1" applyBorder="1" applyAlignment="1">
      <alignment horizontal="center" vertical="top" wrapText="1"/>
    </xf>
    <xf numFmtId="0" fontId="9" fillId="2" borderId="32" xfId="0" applyFont="1" applyFill="1" applyBorder="1" applyAlignment="1">
      <alignment horizontal="center" vertical="top" wrapText="1"/>
    </xf>
    <xf numFmtId="3" fontId="9" fillId="2" borderId="21" xfId="0" applyNumberFormat="1" applyFont="1" applyFill="1" applyBorder="1" applyAlignment="1">
      <alignment horizontal="center" vertical="top" wrapText="1"/>
    </xf>
    <xf numFmtId="3" fontId="9" fillId="2" borderId="29" xfId="0" applyNumberFormat="1" applyFont="1" applyFill="1" applyBorder="1" applyAlignment="1">
      <alignment horizontal="center" vertical="top" wrapText="1"/>
    </xf>
    <xf numFmtId="3" fontId="9" fillId="2" borderId="32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4098-D3C2-49BB-8567-EEA3FE3EE483}">
  <dimension ref="A1:E97"/>
  <sheetViews>
    <sheetView view="pageBreakPreview" topLeftCell="A77" zoomScale="60" zoomScaleNormal="100" workbookViewId="0">
      <selection activeCell="D81" sqref="D81"/>
    </sheetView>
  </sheetViews>
  <sheetFormatPr defaultRowHeight="14.4" x14ac:dyDescent="0.3"/>
  <cols>
    <col min="1" max="1" width="9.109375" customWidth="1"/>
    <col min="2" max="2" width="49.33203125" customWidth="1"/>
    <col min="3" max="3" width="11.109375" customWidth="1"/>
    <col min="4" max="4" width="13.5546875" customWidth="1"/>
    <col min="5" max="5" width="15.88671875" customWidth="1"/>
  </cols>
  <sheetData>
    <row r="1" spans="1:5" ht="48" customHeight="1" thickBot="1" x14ac:dyDescent="0.35">
      <c r="A1" s="158" t="s">
        <v>164</v>
      </c>
      <c r="B1" s="158"/>
      <c r="C1" s="158"/>
      <c r="D1" s="158"/>
      <c r="E1" s="158"/>
    </row>
    <row r="2" spans="1:5" ht="15.75" customHeight="1" thickBot="1" x14ac:dyDescent="0.35">
      <c r="A2" s="171" t="s">
        <v>80</v>
      </c>
      <c r="B2" s="163"/>
      <c r="C2" s="164" t="s">
        <v>133</v>
      </c>
      <c r="D2" s="165"/>
      <c r="E2" s="166"/>
    </row>
    <row r="3" spans="1:5" ht="30.75" customHeight="1" thickBot="1" x14ac:dyDescent="0.35">
      <c r="A3" s="172"/>
      <c r="B3" s="173"/>
      <c r="C3" s="77" t="s">
        <v>107</v>
      </c>
      <c r="D3" s="76" t="s">
        <v>108</v>
      </c>
      <c r="E3" s="72" t="s">
        <v>165</v>
      </c>
    </row>
    <row r="4" spans="1:5" ht="54" customHeight="1" thickBot="1" x14ac:dyDescent="0.35">
      <c r="A4" s="174" t="s">
        <v>162</v>
      </c>
      <c r="B4" s="175"/>
      <c r="C4" s="9">
        <v>24.1</v>
      </c>
      <c r="D4" s="12">
        <f>D81/12868.9/12</f>
        <v>27.626546428469666</v>
      </c>
      <c r="E4" s="71" t="s">
        <v>161</v>
      </c>
    </row>
    <row r="5" spans="1:5" ht="49.5" customHeight="1" thickBot="1" x14ac:dyDescent="0.35">
      <c r="A5" s="80" t="s">
        <v>39</v>
      </c>
      <c r="B5" s="80" t="s">
        <v>0</v>
      </c>
      <c r="C5" s="10"/>
      <c r="D5" s="10"/>
      <c r="E5" s="60"/>
    </row>
    <row r="6" spans="1:5" ht="23.25" customHeight="1" thickBot="1" x14ac:dyDescent="0.35">
      <c r="A6" s="81">
        <v>1</v>
      </c>
      <c r="B6" s="82" t="s">
        <v>89</v>
      </c>
      <c r="C6" s="8"/>
      <c r="D6" s="83"/>
      <c r="E6" s="60"/>
    </row>
    <row r="7" spans="1:5" ht="27.75" customHeight="1" thickBot="1" x14ac:dyDescent="0.35">
      <c r="A7" s="11">
        <v>1.1000000000000001</v>
      </c>
      <c r="B7" s="13" t="s">
        <v>90</v>
      </c>
      <c r="C7" s="75">
        <v>624000</v>
      </c>
      <c r="D7" s="78">
        <v>641731.37</v>
      </c>
      <c r="E7" s="79">
        <f>C7-D7</f>
        <v>-17731.369999999995</v>
      </c>
    </row>
    <row r="8" spans="1:5" ht="27" customHeight="1" thickBot="1" x14ac:dyDescent="0.35">
      <c r="A8" s="2" t="s">
        <v>66</v>
      </c>
      <c r="B8" s="1" t="s">
        <v>11</v>
      </c>
      <c r="C8" s="14">
        <v>144000</v>
      </c>
      <c r="D8" s="57">
        <v>144000</v>
      </c>
      <c r="E8" s="61">
        <f t="shared" ref="E8:E81" si="0">C8-D8</f>
        <v>0</v>
      </c>
    </row>
    <row r="9" spans="1:5" ht="31.5" customHeight="1" thickBot="1" x14ac:dyDescent="0.35">
      <c r="A9" s="2" t="s">
        <v>2</v>
      </c>
      <c r="B9" s="6" t="s">
        <v>82</v>
      </c>
      <c r="C9" s="14">
        <v>188448</v>
      </c>
      <c r="D9" s="56">
        <v>193616.03</v>
      </c>
      <c r="E9" s="61">
        <f t="shared" si="0"/>
        <v>-5168.0299999999988</v>
      </c>
    </row>
    <row r="10" spans="1:5" ht="29.25" customHeight="1" thickBot="1" x14ac:dyDescent="0.35">
      <c r="A10" s="2" t="s">
        <v>3</v>
      </c>
      <c r="B10" s="6" t="s">
        <v>91</v>
      </c>
      <c r="C10" s="15">
        <v>42000</v>
      </c>
      <c r="D10" s="56">
        <v>48732</v>
      </c>
      <c r="E10" s="61">
        <f t="shared" si="0"/>
        <v>-6732</v>
      </c>
    </row>
    <row r="11" spans="1:5" ht="33" customHeight="1" thickBot="1" x14ac:dyDescent="0.35">
      <c r="A11" s="2" t="s">
        <v>4</v>
      </c>
      <c r="B11" s="6" t="s">
        <v>132</v>
      </c>
      <c r="C11" s="15">
        <v>216000</v>
      </c>
      <c r="D11" s="56">
        <v>249641.54</v>
      </c>
      <c r="E11" s="61">
        <f t="shared" si="0"/>
        <v>-33641.540000000008</v>
      </c>
    </row>
    <row r="12" spans="1:5" ht="34.5" customHeight="1" thickBot="1" x14ac:dyDescent="0.35">
      <c r="A12" s="2" t="s">
        <v>5</v>
      </c>
      <c r="B12" s="6" t="s">
        <v>48</v>
      </c>
      <c r="C12" s="15">
        <v>15000</v>
      </c>
      <c r="D12" s="56">
        <v>24116.5</v>
      </c>
      <c r="E12" s="61">
        <f t="shared" si="0"/>
        <v>-9116.5</v>
      </c>
    </row>
    <row r="13" spans="1:5" ht="24.75" customHeight="1" thickBot="1" x14ac:dyDescent="0.35">
      <c r="A13" s="2" t="s">
        <v>6</v>
      </c>
      <c r="B13" s="6" t="s">
        <v>61</v>
      </c>
      <c r="C13" s="15">
        <v>4000</v>
      </c>
      <c r="D13" s="56">
        <v>1573.14</v>
      </c>
      <c r="E13" s="61">
        <f t="shared" si="0"/>
        <v>2426.8599999999997</v>
      </c>
    </row>
    <row r="14" spans="1:5" ht="21" customHeight="1" thickBot="1" x14ac:dyDescent="0.35">
      <c r="A14" s="2" t="s">
        <v>7</v>
      </c>
      <c r="B14" s="6" t="s">
        <v>60</v>
      </c>
      <c r="C14" s="15">
        <v>10000</v>
      </c>
      <c r="D14" s="57">
        <v>7211.8</v>
      </c>
      <c r="E14" s="61">
        <f t="shared" si="0"/>
        <v>2788.2</v>
      </c>
    </row>
    <row r="15" spans="1:5" ht="23.25" customHeight="1" thickBot="1" x14ac:dyDescent="0.35">
      <c r="A15" s="2" t="s">
        <v>8</v>
      </c>
      <c r="B15" s="6" t="s">
        <v>13</v>
      </c>
      <c r="C15" s="15">
        <v>18000</v>
      </c>
      <c r="D15" s="57">
        <v>18000</v>
      </c>
      <c r="E15" s="61">
        <f t="shared" si="0"/>
        <v>0</v>
      </c>
    </row>
    <row r="16" spans="1:5" ht="32.25" customHeight="1" thickBot="1" x14ac:dyDescent="0.35">
      <c r="A16" s="2" t="s">
        <v>9</v>
      </c>
      <c r="B16" s="6" t="s">
        <v>70</v>
      </c>
      <c r="C16" s="15">
        <v>31000</v>
      </c>
      <c r="D16" s="57">
        <v>19900</v>
      </c>
      <c r="E16" s="61">
        <f t="shared" si="0"/>
        <v>11100</v>
      </c>
    </row>
    <row r="17" spans="1:5" ht="21.75" customHeight="1" thickBot="1" x14ac:dyDescent="0.35">
      <c r="A17" s="2" t="s">
        <v>10</v>
      </c>
      <c r="B17" s="17" t="s">
        <v>14</v>
      </c>
      <c r="C17" s="15">
        <v>6000</v>
      </c>
      <c r="D17" s="57">
        <v>6950</v>
      </c>
      <c r="E17" s="61">
        <f t="shared" si="0"/>
        <v>-950</v>
      </c>
    </row>
    <row r="18" spans="1:5" ht="28.5" customHeight="1" thickBot="1" x14ac:dyDescent="0.35">
      <c r="A18" s="2" t="s">
        <v>1</v>
      </c>
      <c r="B18" s="1" t="s">
        <v>49</v>
      </c>
      <c r="C18" s="15">
        <v>15000</v>
      </c>
      <c r="D18" s="57">
        <v>21500</v>
      </c>
      <c r="E18" s="61">
        <f t="shared" si="0"/>
        <v>-6500</v>
      </c>
    </row>
    <row r="19" spans="1:5" ht="20.25" customHeight="1" thickBot="1" x14ac:dyDescent="0.35">
      <c r="A19" s="18" t="s">
        <v>18</v>
      </c>
      <c r="B19" s="1" t="s">
        <v>50</v>
      </c>
      <c r="C19" s="15">
        <v>10000</v>
      </c>
      <c r="D19" s="57">
        <v>7300</v>
      </c>
      <c r="E19" s="61">
        <f t="shared" si="0"/>
        <v>2700</v>
      </c>
    </row>
    <row r="20" spans="1:5" ht="24" customHeight="1" thickBot="1" x14ac:dyDescent="0.35">
      <c r="A20" s="18" t="s">
        <v>15</v>
      </c>
      <c r="B20" s="1" t="s">
        <v>51</v>
      </c>
      <c r="C20" s="15">
        <v>22000</v>
      </c>
      <c r="D20" s="57">
        <v>23991.39</v>
      </c>
      <c r="E20" s="61">
        <f t="shared" si="0"/>
        <v>-1991.3899999999994</v>
      </c>
    </row>
    <row r="21" spans="1:5" ht="25.5" customHeight="1" thickBot="1" x14ac:dyDescent="0.35">
      <c r="A21" s="2" t="s">
        <v>16</v>
      </c>
      <c r="B21" s="1" t="s">
        <v>31</v>
      </c>
      <c r="C21" s="15">
        <v>30000</v>
      </c>
      <c r="D21" s="57">
        <v>81000</v>
      </c>
      <c r="E21" s="61">
        <f t="shared" si="0"/>
        <v>-51000</v>
      </c>
    </row>
    <row r="22" spans="1:5" ht="18.75" customHeight="1" thickBot="1" x14ac:dyDescent="0.35">
      <c r="A22" s="19"/>
      <c r="B22" s="20" t="s">
        <v>64</v>
      </c>
      <c r="C22" s="21">
        <f>SUM(C7:C21)</f>
        <v>1375448</v>
      </c>
      <c r="D22" s="53">
        <f>SUM(D7:D21)</f>
        <v>1489263.7699999998</v>
      </c>
      <c r="E22" s="62">
        <f t="shared" si="0"/>
        <v>-113815.76999999979</v>
      </c>
    </row>
    <row r="23" spans="1:5" ht="15" thickBot="1" x14ac:dyDescent="0.35">
      <c r="A23" s="2">
        <v>2</v>
      </c>
      <c r="B23" s="22" t="s">
        <v>88</v>
      </c>
      <c r="C23" s="23"/>
      <c r="D23" s="56"/>
      <c r="E23" s="63"/>
    </row>
    <row r="24" spans="1:5" ht="24" customHeight="1" thickBot="1" x14ac:dyDescent="0.35">
      <c r="A24" s="2" t="s">
        <v>62</v>
      </c>
      <c r="B24" s="24" t="s">
        <v>81</v>
      </c>
      <c r="C24" s="50">
        <v>317000</v>
      </c>
      <c r="D24" s="56">
        <v>311450.21999999997</v>
      </c>
      <c r="E24" s="61">
        <f t="shared" si="0"/>
        <v>5549.7800000000279</v>
      </c>
    </row>
    <row r="25" spans="1:5" ht="21.75" customHeight="1" thickBot="1" x14ac:dyDescent="0.35">
      <c r="A25" s="2" t="s">
        <v>97</v>
      </c>
      <c r="B25" s="24" t="s">
        <v>83</v>
      </c>
      <c r="C25" s="16">
        <v>95734</v>
      </c>
      <c r="D25" s="56">
        <v>94057.97</v>
      </c>
      <c r="E25" s="61">
        <f t="shared" si="0"/>
        <v>1676.0299999999988</v>
      </c>
    </row>
    <row r="26" spans="1:5" ht="27" customHeight="1" thickBot="1" x14ac:dyDescent="0.35">
      <c r="A26" s="25" t="s">
        <v>69</v>
      </c>
      <c r="B26" s="6" t="s">
        <v>12</v>
      </c>
      <c r="C26" s="16">
        <v>82230</v>
      </c>
      <c r="D26" s="56">
        <v>118522.51</v>
      </c>
      <c r="E26" s="61">
        <f t="shared" si="0"/>
        <v>-36292.509999999995</v>
      </c>
    </row>
    <row r="27" spans="1:5" ht="30.75" customHeight="1" thickBot="1" x14ac:dyDescent="0.35">
      <c r="A27" s="25" t="s">
        <v>17</v>
      </c>
      <c r="B27" s="3" t="s">
        <v>52</v>
      </c>
      <c r="C27" s="16">
        <v>328072</v>
      </c>
      <c r="D27" s="57">
        <v>328071.12</v>
      </c>
      <c r="E27" s="61">
        <f t="shared" si="0"/>
        <v>0.88000000000465661</v>
      </c>
    </row>
    <row r="28" spans="1:5" ht="23.25" customHeight="1" thickBot="1" x14ac:dyDescent="0.35">
      <c r="A28" s="25" t="s">
        <v>71</v>
      </c>
      <c r="B28" s="26" t="s">
        <v>32</v>
      </c>
      <c r="C28" s="16">
        <v>14200</v>
      </c>
      <c r="D28" s="57">
        <v>14880</v>
      </c>
      <c r="E28" s="61">
        <f t="shared" si="0"/>
        <v>-680</v>
      </c>
    </row>
    <row r="29" spans="1:5" ht="21" customHeight="1" thickBot="1" x14ac:dyDescent="0.35">
      <c r="A29" s="25" t="s">
        <v>72</v>
      </c>
      <c r="B29" s="3" t="s">
        <v>40</v>
      </c>
      <c r="C29" s="16">
        <v>2300</v>
      </c>
      <c r="D29" s="57">
        <v>2300</v>
      </c>
      <c r="E29" s="61">
        <f t="shared" si="0"/>
        <v>0</v>
      </c>
    </row>
    <row r="30" spans="1:5" ht="19.5" customHeight="1" thickBot="1" x14ac:dyDescent="0.35">
      <c r="A30" s="27" t="s">
        <v>19</v>
      </c>
      <c r="B30" s="26" t="s">
        <v>41</v>
      </c>
      <c r="C30" s="16">
        <v>12600</v>
      </c>
      <c r="D30" s="57">
        <v>12820</v>
      </c>
      <c r="E30" s="61">
        <f t="shared" si="0"/>
        <v>-220</v>
      </c>
    </row>
    <row r="31" spans="1:5" ht="54" customHeight="1" thickBot="1" x14ac:dyDescent="0.35">
      <c r="A31" s="2" t="s">
        <v>20</v>
      </c>
      <c r="B31" s="1" t="s">
        <v>53</v>
      </c>
      <c r="C31" s="16">
        <v>46823</v>
      </c>
      <c r="D31" s="57">
        <v>48880</v>
      </c>
      <c r="E31" s="61">
        <f t="shared" si="0"/>
        <v>-2057</v>
      </c>
    </row>
    <row r="32" spans="1:5" ht="25.5" customHeight="1" thickBot="1" x14ac:dyDescent="0.35">
      <c r="A32" s="2" t="s">
        <v>21</v>
      </c>
      <c r="B32" s="1" t="s">
        <v>42</v>
      </c>
      <c r="C32" s="16">
        <v>120000</v>
      </c>
      <c r="D32" s="57">
        <v>176442</v>
      </c>
      <c r="E32" s="61">
        <f t="shared" si="0"/>
        <v>-56442</v>
      </c>
    </row>
    <row r="33" spans="1:5" ht="31.5" customHeight="1" thickBot="1" x14ac:dyDescent="0.35">
      <c r="A33" s="2" t="s">
        <v>22</v>
      </c>
      <c r="B33" s="1" t="s">
        <v>33</v>
      </c>
      <c r="C33" s="16">
        <v>10000</v>
      </c>
      <c r="D33" s="57">
        <v>6900</v>
      </c>
      <c r="E33" s="61">
        <f t="shared" si="0"/>
        <v>3100</v>
      </c>
    </row>
    <row r="34" spans="1:5" ht="29.25" customHeight="1" thickBot="1" x14ac:dyDescent="0.35">
      <c r="A34" s="2" t="s">
        <v>23</v>
      </c>
      <c r="B34" s="1" t="s">
        <v>68</v>
      </c>
      <c r="C34" s="16">
        <v>0</v>
      </c>
      <c r="D34" s="57">
        <v>126030</v>
      </c>
      <c r="E34" s="61">
        <f>C34-D34</f>
        <v>-126030</v>
      </c>
    </row>
    <row r="35" spans="1:5" ht="29.25" customHeight="1" thickBot="1" x14ac:dyDescent="0.35">
      <c r="A35" s="2" t="s">
        <v>24</v>
      </c>
      <c r="B35" s="1" t="s">
        <v>54</v>
      </c>
      <c r="C35" s="16">
        <v>48000</v>
      </c>
      <c r="D35" s="57">
        <v>48000</v>
      </c>
      <c r="E35" s="61">
        <f t="shared" si="0"/>
        <v>0</v>
      </c>
    </row>
    <row r="36" spans="1:5" ht="18" customHeight="1" thickBot="1" x14ac:dyDescent="0.35">
      <c r="A36" s="2" t="s">
        <v>25</v>
      </c>
      <c r="B36" s="1" t="s">
        <v>131</v>
      </c>
      <c r="C36" s="16">
        <v>15000</v>
      </c>
      <c r="D36" s="57"/>
      <c r="E36" s="61">
        <f t="shared" si="0"/>
        <v>15000</v>
      </c>
    </row>
    <row r="37" spans="1:5" ht="21" customHeight="1" thickBot="1" x14ac:dyDescent="0.35">
      <c r="A37" s="2" t="s">
        <v>26</v>
      </c>
      <c r="B37" s="1" t="s">
        <v>34</v>
      </c>
      <c r="C37" s="16">
        <v>30000</v>
      </c>
      <c r="D37" s="57">
        <v>35000</v>
      </c>
      <c r="E37" s="61">
        <f t="shared" si="0"/>
        <v>-5000</v>
      </c>
    </row>
    <row r="38" spans="1:5" ht="33" customHeight="1" thickBot="1" x14ac:dyDescent="0.35">
      <c r="A38" s="2" t="s">
        <v>27</v>
      </c>
      <c r="B38" s="1" t="s">
        <v>55</v>
      </c>
      <c r="C38" s="16">
        <v>150000</v>
      </c>
      <c r="D38" s="57">
        <v>181607</v>
      </c>
      <c r="E38" s="61">
        <f t="shared" si="0"/>
        <v>-31607</v>
      </c>
    </row>
    <row r="39" spans="1:5" ht="24" customHeight="1" thickBot="1" x14ac:dyDescent="0.35">
      <c r="A39" s="2" t="s">
        <v>56</v>
      </c>
      <c r="B39" s="24" t="s">
        <v>96</v>
      </c>
      <c r="C39" s="16">
        <v>40000</v>
      </c>
      <c r="D39" s="57"/>
      <c r="E39" s="61">
        <f t="shared" si="0"/>
        <v>40000</v>
      </c>
    </row>
    <row r="40" spans="1:5" ht="21" customHeight="1" thickBot="1" x14ac:dyDescent="0.35">
      <c r="A40" s="2" t="s">
        <v>57</v>
      </c>
      <c r="B40" s="1" t="s">
        <v>35</v>
      </c>
      <c r="C40" s="16">
        <v>3000</v>
      </c>
      <c r="D40" s="57"/>
      <c r="E40" s="61">
        <f t="shared" si="0"/>
        <v>3000</v>
      </c>
    </row>
    <row r="41" spans="1:5" ht="27" customHeight="1" thickBot="1" x14ac:dyDescent="0.35">
      <c r="A41" s="2" t="s">
        <v>73</v>
      </c>
      <c r="B41" s="28" t="s">
        <v>58</v>
      </c>
      <c r="C41" s="16">
        <v>30000</v>
      </c>
      <c r="D41" s="57">
        <v>16350</v>
      </c>
      <c r="E41" s="61">
        <f t="shared" si="0"/>
        <v>13650</v>
      </c>
    </row>
    <row r="42" spans="1:5" ht="42" customHeight="1" thickBot="1" x14ac:dyDescent="0.35">
      <c r="A42" s="2" t="s">
        <v>74</v>
      </c>
      <c r="B42" s="28" t="s">
        <v>59</v>
      </c>
      <c r="C42" s="16">
        <v>46380</v>
      </c>
      <c r="D42" s="57">
        <v>44392.72</v>
      </c>
      <c r="E42" s="61">
        <f t="shared" si="0"/>
        <v>1987.2799999999988</v>
      </c>
    </row>
    <row r="43" spans="1:5" ht="22.5" customHeight="1" thickBot="1" x14ac:dyDescent="0.35">
      <c r="A43" s="2" t="s">
        <v>75</v>
      </c>
      <c r="B43" s="1" t="s">
        <v>36</v>
      </c>
      <c r="C43" s="16">
        <v>20000</v>
      </c>
      <c r="D43" s="57">
        <v>65990</v>
      </c>
      <c r="E43" s="61">
        <f t="shared" si="0"/>
        <v>-45990</v>
      </c>
    </row>
    <row r="44" spans="1:5" ht="23.25" customHeight="1" thickBot="1" x14ac:dyDescent="0.35">
      <c r="A44" s="2" t="s">
        <v>76</v>
      </c>
      <c r="B44" s="29" t="s">
        <v>77</v>
      </c>
      <c r="C44" s="16">
        <v>20000</v>
      </c>
      <c r="D44" s="57">
        <v>22225</v>
      </c>
      <c r="E44" s="61">
        <f t="shared" si="0"/>
        <v>-2225</v>
      </c>
    </row>
    <row r="45" spans="1:5" ht="30" customHeight="1" thickBot="1" x14ac:dyDescent="0.35">
      <c r="A45" s="2"/>
      <c r="B45" s="20" t="s">
        <v>65</v>
      </c>
      <c r="C45" s="30">
        <f>SUM(C24:C44)</f>
        <v>1431339</v>
      </c>
      <c r="D45" s="30">
        <f>SUM(D24:D44)</f>
        <v>1653918.5399999998</v>
      </c>
      <c r="E45" s="62">
        <f t="shared" si="0"/>
        <v>-222579.5399999998</v>
      </c>
    </row>
    <row r="46" spans="1:5" ht="30" customHeight="1" thickBot="1" x14ac:dyDescent="0.35">
      <c r="A46" s="2">
        <v>3</v>
      </c>
      <c r="B46" s="32" t="s">
        <v>92</v>
      </c>
      <c r="C46" s="50"/>
      <c r="D46" s="56"/>
      <c r="E46" s="61"/>
    </row>
    <row r="47" spans="1:5" ht="33.75" customHeight="1" thickBot="1" x14ac:dyDescent="0.35">
      <c r="A47" s="2" t="s">
        <v>63</v>
      </c>
      <c r="B47" s="24" t="s">
        <v>84</v>
      </c>
      <c r="C47" s="50">
        <v>631000</v>
      </c>
      <c r="D47" s="56">
        <v>622716.05000000005</v>
      </c>
      <c r="E47" s="61">
        <f t="shared" si="0"/>
        <v>8283.9499999999534</v>
      </c>
    </row>
    <row r="48" spans="1:5" ht="23.25" customHeight="1" thickBot="1" x14ac:dyDescent="0.35">
      <c r="A48" s="2" t="s">
        <v>28</v>
      </c>
      <c r="B48" s="24" t="s">
        <v>85</v>
      </c>
      <c r="C48" s="16">
        <v>190562</v>
      </c>
      <c r="D48" s="56">
        <v>186546.15</v>
      </c>
      <c r="E48" s="61">
        <f t="shared" si="0"/>
        <v>4015.8500000000058</v>
      </c>
    </row>
    <row r="49" spans="1:5" ht="24.75" customHeight="1" thickBot="1" x14ac:dyDescent="0.35">
      <c r="A49" s="2" t="s">
        <v>29</v>
      </c>
      <c r="B49" s="24" t="s">
        <v>129</v>
      </c>
      <c r="C49" s="16">
        <v>4165</v>
      </c>
      <c r="D49" s="57">
        <v>6247.77</v>
      </c>
      <c r="E49" s="61">
        <f t="shared" si="0"/>
        <v>-2082.7700000000004</v>
      </c>
    </row>
    <row r="50" spans="1:5" ht="18.75" customHeight="1" thickBot="1" x14ac:dyDescent="0.35">
      <c r="A50" s="2" t="s">
        <v>30</v>
      </c>
      <c r="B50" s="1" t="s">
        <v>130</v>
      </c>
      <c r="C50" s="16">
        <v>13792</v>
      </c>
      <c r="D50" s="57">
        <v>20688</v>
      </c>
      <c r="E50" s="61">
        <f t="shared" si="0"/>
        <v>-6896</v>
      </c>
    </row>
    <row r="51" spans="1:5" ht="27.75" customHeight="1" thickBot="1" x14ac:dyDescent="0.35">
      <c r="A51" s="2" t="s">
        <v>86</v>
      </c>
      <c r="B51" s="1" t="s">
        <v>78</v>
      </c>
      <c r="C51" s="16">
        <v>25000</v>
      </c>
      <c r="D51" s="56">
        <v>28294.2</v>
      </c>
      <c r="E51" s="61">
        <f t="shared" si="0"/>
        <v>-3294.2000000000007</v>
      </c>
    </row>
    <row r="52" spans="1:5" ht="28.5" customHeight="1" thickBot="1" x14ac:dyDescent="0.35">
      <c r="A52" s="2" t="s">
        <v>87</v>
      </c>
      <c r="B52" s="1" t="s">
        <v>114</v>
      </c>
      <c r="C52" s="16">
        <v>0</v>
      </c>
      <c r="D52" s="57"/>
      <c r="E52" s="61">
        <f t="shared" si="0"/>
        <v>0</v>
      </c>
    </row>
    <row r="53" spans="1:5" ht="16.5" customHeight="1" thickBot="1" x14ac:dyDescent="0.35">
      <c r="A53" s="33"/>
      <c r="B53" s="34" t="s">
        <v>67</v>
      </c>
      <c r="C53" s="35">
        <f>SUM(C47:C51)</f>
        <v>864519</v>
      </c>
      <c r="D53" s="58">
        <f>SUM(D47:D51)</f>
        <v>864492.17</v>
      </c>
      <c r="E53" s="62">
        <f t="shared" si="0"/>
        <v>26.82999999995809</v>
      </c>
    </row>
    <row r="54" spans="1:5" ht="15" thickBot="1" x14ac:dyDescent="0.35">
      <c r="A54" s="167" t="s">
        <v>93</v>
      </c>
      <c r="B54" s="168"/>
      <c r="C54" s="36"/>
      <c r="D54" s="56"/>
      <c r="E54" s="61">
        <f t="shared" si="0"/>
        <v>0</v>
      </c>
    </row>
    <row r="55" spans="1:5" ht="27.6" thickBot="1" x14ac:dyDescent="0.35">
      <c r="A55" s="2" t="s">
        <v>37</v>
      </c>
      <c r="B55" s="1" t="s">
        <v>94</v>
      </c>
      <c r="C55" s="51">
        <v>26630</v>
      </c>
      <c r="D55" s="56">
        <v>30866.2</v>
      </c>
      <c r="E55" s="61">
        <f t="shared" si="0"/>
        <v>-4236.2000000000007</v>
      </c>
    </row>
    <row r="56" spans="1:5" ht="43.5" customHeight="1" thickBot="1" x14ac:dyDescent="0.35">
      <c r="A56" s="2" t="s">
        <v>38</v>
      </c>
      <c r="B56" s="3" t="s">
        <v>95</v>
      </c>
      <c r="C56" s="51">
        <v>23670</v>
      </c>
      <c r="D56" s="56">
        <v>21824.65</v>
      </c>
      <c r="E56" s="61">
        <f t="shared" si="0"/>
        <v>1845.3499999999985</v>
      </c>
    </row>
    <row r="57" spans="1:5" ht="15.75" customHeight="1" thickBot="1" x14ac:dyDescent="0.35">
      <c r="A57" s="169" t="s">
        <v>43</v>
      </c>
      <c r="B57" s="170"/>
      <c r="C57" s="52">
        <f>SUM(C55:C56)</f>
        <v>50300</v>
      </c>
      <c r="D57" s="59">
        <f>SUM(D55:D56)</f>
        <v>52690.850000000006</v>
      </c>
      <c r="E57" s="62">
        <f t="shared" si="0"/>
        <v>-2390.8500000000058</v>
      </c>
    </row>
    <row r="58" spans="1:5" ht="15" thickBot="1" x14ac:dyDescent="0.35">
      <c r="A58" s="169" t="s">
        <v>79</v>
      </c>
      <c r="B58" s="170"/>
      <c r="C58" s="37">
        <f>C22+C45+C53+C57</f>
        <v>3721606</v>
      </c>
      <c r="D58" s="59">
        <f>D22+D45+D53+D57</f>
        <v>4060365.3299999996</v>
      </c>
      <c r="E58" s="62">
        <f t="shared" si="0"/>
        <v>-338759.32999999961</v>
      </c>
    </row>
    <row r="59" spans="1:5" ht="15.75" customHeight="1" thickBot="1" x14ac:dyDescent="0.35">
      <c r="A59" s="38">
        <v>5</v>
      </c>
      <c r="B59" s="39" t="s">
        <v>109</v>
      </c>
      <c r="C59" s="65"/>
      <c r="D59" s="84"/>
      <c r="E59" s="64"/>
    </row>
    <row r="60" spans="1:5" ht="29.25" customHeight="1" thickBot="1" x14ac:dyDescent="0.35">
      <c r="A60" s="2" t="s">
        <v>115</v>
      </c>
      <c r="B60" s="48" t="s">
        <v>134</v>
      </c>
      <c r="C60" s="43"/>
      <c r="D60" s="41">
        <v>5302.01</v>
      </c>
      <c r="E60" s="61">
        <f t="shared" si="0"/>
        <v>-5302.01</v>
      </c>
    </row>
    <row r="61" spans="1:5" ht="39" customHeight="1" thickBot="1" x14ac:dyDescent="0.35">
      <c r="A61" s="2" t="s">
        <v>98</v>
      </c>
      <c r="B61" s="48" t="s">
        <v>138</v>
      </c>
      <c r="C61" s="43"/>
      <c r="D61" s="41">
        <v>1037</v>
      </c>
      <c r="E61" s="61">
        <f t="shared" si="0"/>
        <v>-1037</v>
      </c>
    </row>
    <row r="62" spans="1:5" ht="45" customHeight="1" thickBot="1" x14ac:dyDescent="0.35">
      <c r="A62" s="2" t="s">
        <v>99</v>
      </c>
      <c r="B62" s="48" t="s">
        <v>136</v>
      </c>
      <c r="C62" s="43"/>
      <c r="D62" s="41">
        <v>2000</v>
      </c>
      <c r="E62" s="61">
        <f t="shared" si="0"/>
        <v>-2000</v>
      </c>
    </row>
    <row r="63" spans="1:5" ht="18" customHeight="1" thickBot="1" x14ac:dyDescent="0.35">
      <c r="A63" s="2" t="s">
        <v>100</v>
      </c>
      <c r="B63" s="1" t="s">
        <v>137</v>
      </c>
      <c r="C63" s="43"/>
      <c r="D63" s="41">
        <v>12000</v>
      </c>
      <c r="E63" s="61">
        <f t="shared" si="0"/>
        <v>-12000</v>
      </c>
    </row>
    <row r="64" spans="1:5" ht="30.75" customHeight="1" thickBot="1" x14ac:dyDescent="0.35">
      <c r="A64" s="2" t="s">
        <v>101</v>
      </c>
      <c r="B64" s="1" t="s">
        <v>139</v>
      </c>
      <c r="C64" s="44"/>
      <c r="D64" s="41">
        <v>2299</v>
      </c>
      <c r="E64" s="61">
        <f t="shared" si="0"/>
        <v>-2299</v>
      </c>
    </row>
    <row r="65" spans="1:5" ht="35.25" customHeight="1" thickBot="1" x14ac:dyDescent="0.35">
      <c r="A65" s="2" t="s">
        <v>102</v>
      </c>
      <c r="B65" s="5" t="s">
        <v>140</v>
      </c>
      <c r="C65" s="44"/>
      <c r="D65" s="41">
        <v>11495</v>
      </c>
      <c r="E65" s="61">
        <f t="shared" si="0"/>
        <v>-11495</v>
      </c>
    </row>
    <row r="66" spans="1:5" ht="30" customHeight="1" thickBot="1" x14ac:dyDescent="0.35">
      <c r="A66" s="2" t="s">
        <v>103</v>
      </c>
      <c r="B66" s="6" t="s">
        <v>141</v>
      </c>
      <c r="C66" s="44"/>
      <c r="D66" s="41">
        <v>28031</v>
      </c>
      <c r="E66" s="61">
        <f t="shared" si="0"/>
        <v>-28031</v>
      </c>
    </row>
    <row r="67" spans="1:5" ht="29.25" customHeight="1" thickBot="1" x14ac:dyDescent="0.35">
      <c r="A67" s="2" t="s">
        <v>104</v>
      </c>
      <c r="B67" s="1" t="s">
        <v>144</v>
      </c>
      <c r="C67" s="44"/>
      <c r="D67" s="41">
        <v>5748</v>
      </c>
      <c r="E67" s="61">
        <f t="shared" si="0"/>
        <v>-5748</v>
      </c>
    </row>
    <row r="68" spans="1:5" ht="32.25" customHeight="1" thickBot="1" x14ac:dyDescent="0.35">
      <c r="A68" s="2" t="s">
        <v>105</v>
      </c>
      <c r="B68" s="1" t="s">
        <v>142</v>
      </c>
      <c r="C68" s="44"/>
      <c r="D68" s="41">
        <v>5748</v>
      </c>
      <c r="E68" s="61">
        <f t="shared" si="0"/>
        <v>-5748</v>
      </c>
    </row>
    <row r="69" spans="1:5" ht="32.25" customHeight="1" thickBot="1" x14ac:dyDescent="0.35">
      <c r="A69" s="2" t="s">
        <v>106</v>
      </c>
      <c r="B69" s="1" t="s">
        <v>143</v>
      </c>
      <c r="C69" s="44"/>
      <c r="D69" s="41">
        <v>11494</v>
      </c>
      <c r="E69" s="61">
        <f t="shared" si="0"/>
        <v>-11494</v>
      </c>
    </row>
    <row r="70" spans="1:5" ht="33.75" customHeight="1" thickBot="1" x14ac:dyDescent="0.35">
      <c r="A70" s="2" t="s">
        <v>117</v>
      </c>
      <c r="B70" s="1" t="s">
        <v>145</v>
      </c>
      <c r="C70" s="44"/>
      <c r="D70" s="41">
        <v>3448</v>
      </c>
      <c r="E70" s="61">
        <f t="shared" si="0"/>
        <v>-3448</v>
      </c>
    </row>
    <row r="71" spans="1:5" ht="29.25" customHeight="1" thickBot="1" x14ac:dyDescent="0.35">
      <c r="A71" s="2" t="s">
        <v>118</v>
      </c>
      <c r="B71" s="1" t="s">
        <v>146</v>
      </c>
      <c r="C71" s="44"/>
      <c r="D71" s="41">
        <v>1026</v>
      </c>
      <c r="E71" s="61">
        <f t="shared" si="0"/>
        <v>-1026</v>
      </c>
    </row>
    <row r="72" spans="1:5" ht="29.25" customHeight="1" thickBot="1" x14ac:dyDescent="0.35">
      <c r="A72" s="2" t="s">
        <v>119</v>
      </c>
      <c r="B72" s="48" t="s">
        <v>147</v>
      </c>
      <c r="C72" s="44"/>
      <c r="D72" s="41">
        <v>15000</v>
      </c>
      <c r="E72" s="61">
        <f t="shared" si="0"/>
        <v>-15000</v>
      </c>
    </row>
    <row r="73" spans="1:5" ht="30" customHeight="1" thickBot="1" x14ac:dyDescent="0.35">
      <c r="A73" s="2" t="s">
        <v>120</v>
      </c>
      <c r="B73" s="48" t="s">
        <v>148</v>
      </c>
      <c r="C73" s="44"/>
      <c r="D73" s="41">
        <v>2400</v>
      </c>
      <c r="E73" s="61">
        <f t="shared" si="0"/>
        <v>-2400</v>
      </c>
    </row>
    <row r="74" spans="1:5" ht="39.75" customHeight="1" thickBot="1" x14ac:dyDescent="0.35">
      <c r="A74" s="2" t="s">
        <v>121</v>
      </c>
      <c r="B74" s="48" t="s">
        <v>150</v>
      </c>
      <c r="C74" s="44"/>
      <c r="D74" s="41">
        <v>3000</v>
      </c>
      <c r="E74" s="61">
        <f t="shared" si="0"/>
        <v>-3000</v>
      </c>
    </row>
    <row r="75" spans="1:5" ht="41.25" customHeight="1" thickBot="1" x14ac:dyDescent="0.35">
      <c r="A75" s="2" t="s">
        <v>122</v>
      </c>
      <c r="B75" s="48" t="s">
        <v>151</v>
      </c>
      <c r="C75" s="44"/>
      <c r="D75" s="41">
        <v>2000</v>
      </c>
      <c r="E75" s="61">
        <f t="shared" si="0"/>
        <v>-2000</v>
      </c>
    </row>
    <row r="76" spans="1:5" ht="30" customHeight="1" thickBot="1" x14ac:dyDescent="0.35">
      <c r="A76" s="2" t="s">
        <v>149</v>
      </c>
      <c r="B76" s="48" t="s">
        <v>152</v>
      </c>
      <c r="C76" s="44"/>
      <c r="D76" s="41">
        <v>4000</v>
      </c>
      <c r="E76" s="61">
        <f t="shared" si="0"/>
        <v>-4000</v>
      </c>
    </row>
    <row r="77" spans="1:5" ht="30.75" customHeight="1" thickBot="1" x14ac:dyDescent="0.35">
      <c r="A77" s="2" t="s">
        <v>153</v>
      </c>
      <c r="B77" s="48" t="s">
        <v>155</v>
      </c>
      <c r="C77" s="44"/>
      <c r="D77" s="41">
        <v>13050</v>
      </c>
      <c r="E77" s="61">
        <f t="shared" si="0"/>
        <v>-13050</v>
      </c>
    </row>
    <row r="78" spans="1:5" ht="40.5" customHeight="1" thickBot="1" x14ac:dyDescent="0.35">
      <c r="A78" s="2" t="s">
        <v>154</v>
      </c>
      <c r="B78" s="48" t="s">
        <v>156</v>
      </c>
      <c r="C78" s="44"/>
      <c r="D78" s="41">
        <v>1009</v>
      </c>
      <c r="E78" s="61">
        <f t="shared" ref="E78:E79" si="1">C78-D78</f>
        <v>-1009</v>
      </c>
    </row>
    <row r="79" spans="1:5" ht="24.6" customHeight="1" thickBot="1" x14ac:dyDescent="0.35">
      <c r="A79" s="2" t="s">
        <v>166</v>
      </c>
      <c r="B79" s="48" t="s">
        <v>167</v>
      </c>
      <c r="C79" s="44"/>
      <c r="D79" s="41">
        <v>75826.820000000007</v>
      </c>
      <c r="E79" s="61">
        <f t="shared" si="1"/>
        <v>-75826.820000000007</v>
      </c>
    </row>
    <row r="80" spans="1:5" ht="15" thickBot="1" x14ac:dyDescent="0.35">
      <c r="A80" s="159" t="s">
        <v>44</v>
      </c>
      <c r="B80" s="160"/>
      <c r="C80" s="45"/>
      <c r="D80" s="42">
        <f>SUM(D60:D79)</f>
        <v>205913.83000000002</v>
      </c>
      <c r="E80" s="62">
        <f t="shared" si="0"/>
        <v>-205913.83000000002</v>
      </c>
    </row>
    <row r="81" spans="1:5" ht="15.75" customHeight="1" thickBot="1" x14ac:dyDescent="0.35">
      <c r="A81" s="169" t="s">
        <v>45</v>
      </c>
      <c r="B81" s="170"/>
      <c r="C81" s="40">
        <f>C58+C59</f>
        <v>3721606</v>
      </c>
      <c r="D81" s="59">
        <f>D58+D59+D80</f>
        <v>4266279.1599999992</v>
      </c>
      <c r="E81" s="62">
        <f t="shared" si="0"/>
        <v>-544673.15999999922</v>
      </c>
    </row>
    <row r="82" spans="1:5" ht="42.75" customHeight="1" thickBot="1" x14ac:dyDescent="0.35">
      <c r="A82" s="161" t="s">
        <v>47</v>
      </c>
      <c r="B82" s="162"/>
      <c r="C82" s="162"/>
      <c r="D82" s="162"/>
      <c r="E82" s="163"/>
    </row>
    <row r="83" spans="1:5" ht="31.2" customHeight="1" thickBot="1" x14ac:dyDescent="0.35">
      <c r="A83" s="47"/>
      <c r="B83" s="4" t="s">
        <v>116</v>
      </c>
      <c r="C83" s="46">
        <v>3721606</v>
      </c>
      <c r="D83" s="46">
        <v>3721685.88</v>
      </c>
      <c r="E83" s="68"/>
    </row>
    <row r="84" spans="1:5" ht="15" thickBot="1" x14ac:dyDescent="0.35">
      <c r="A84" s="155" t="s">
        <v>157</v>
      </c>
      <c r="B84" s="156"/>
      <c r="C84" s="156"/>
      <c r="D84" s="157"/>
    </row>
    <row r="85" spans="1:5" x14ac:dyDescent="0.3">
      <c r="A85" s="36"/>
      <c r="B85" s="73" t="s">
        <v>111</v>
      </c>
      <c r="C85" s="74">
        <v>12000</v>
      </c>
      <c r="D85" s="74">
        <v>12000</v>
      </c>
    </row>
    <row r="86" spans="1:5" ht="18.75" customHeight="1" x14ac:dyDescent="0.3">
      <c r="A86" s="36"/>
      <c r="B86" s="7" t="s">
        <v>110</v>
      </c>
      <c r="C86" s="49">
        <v>12000</v>
      </c>
      <c r="D86" s="49">
        <v>12000</v>
      </c>
    </row>
    <row r="87" spans="1:5" ht="30.75" customHeight="1" x14ac:dyDescent="0.3">
      <c r="A87" s="36"/>
      <c r="B87" s="7" t="s">
        <v>125</v>
      </c>
      <c r="C87" s="49">
        <v>12000</v>
      </c>
      <c r="D87" s="49">
        <v>12000</v>
      </c>
    </row>
    <row r="88" spans="1:5" ht="30" customHeight="1" x14ac:dyDescent="0.3">
      <c r="A88" s="36"/>
      <c r="B88" s="7" t="s">
        <v>112</v>
      </c>
      <c r="C88" s="49">
        <v>14400</v>
      </c>
      <c r="D88" s="49">
        <v>14400</v>
      </c>
    </row>
    <row r="89" spans="1:5" ht="23.25" customHeight="1" x14ac:dyDescent="0.3">
      <c r="A89" s="36"/>
      <c r="B89" s="7" t="s">
        <v>126</v>
      </c>
      <c r="C89" s="49">
        <v>240000</v>
      </c>
      <c r="D89" s="49">
        <v>240000</v>
      </c>
    </row>
    <row r="90" spans="1:5" ht="36" customHeight="1" x14ac:dyDescent="0.3">
      <c r="A90" s="36"/>
      <c r="B90" s="67" t="s">
        <v>113</v>
      </c>
      <c r="C90" s="31">
        <f>SUM(C85:C89)</f>
        <v>290400</v>
      </c>
      <c r="D90" s="31">
        <f>SUM(D85:D89)</f>
        <v>290400</v>
      </c>
    </row>
    <row r="91" spans="1:5" ht="15.6" x14ac:dyDescent="0.3">
      <c r="B91" s="54" t="s">
        <v>158</v>
      </c>
    </row>
    <row r="92" spans="1:5" x14ac:dyDescent="0.3">
      <c r="B92" s="7" t="s">
        <v>46</v>
      </c>
      <c r="C92" s="55"/>
      <c r="D92" s="49">
        <v>32872.81</v>
      </c>
    </row>
    <row r="93" spans="1:5" ht="26.4" x14ac:dyDescent="0.3">
      <c r="B93" s="28" t="s">
        <v>123</v>
      </c>
      <c r="C93" s="55"/>
      <c r="D93" s="49">
        <v>131451.76</v>
      </c>
    </row>
    <row r="94" spans="1:5" ht="22.5" customHeight="1" x14ac:dyDescent="0.3">
      <c r="B94" s="28" t="s">
        <v>135</v>
      </c>
      <c r="C94" s="55"/>
      <c r="D94" s="49">
        <v>5055</v>
      </c>
    </row>
    <row r="95" spans="1:5" ht="22.5" customHeight="1" x14ac:dyDescent="0.3">
      <c r="B95" s="66" t="s">
        <v>159</v>
      </c>
      <c r="C95" s="66"/>
      <c r="D95" s="66">
        <f>SUM(D92:D94)</f>
        <v>169379.57</v>
      </c>
    </row>
    <row r="96" spans="1:5" ht="26.25" customHeight="1" x14ac:dyDescent="0.3">
      <c r="B96" s="66" t="s">
        <v>163</v>
      </c>
      <c r="C96" s="66"/>
      <c r="D96" s="66">
        <f>D90+D95</f>
        <v>459779.57</v>
      </c>
    </row>
    <row r="97" spans="2:5" x14ac:dyDescent="0.3">
      <c r="B97" s="66" t="s">
        <v>160</v>
      </c>
      <c r="C97" s="66"/>
      <c r="D97" s="69">
        <f>D83+D96</f>
        <v>4181465.4499999997</v>
      </c>
      <c r="E97" s="70">
        <f>D97-D81</f>
        <v>-84813.709999999497</v>
      </c>
    </row>
  </sheetData>
  <mergeCells count="11">
    <mergeCell ref="A84:D84"/>
    <mergeCell ref="A1:E1"/>
    <mergeCell ref="A80:B80"/>
    <mergeCell ref="A82:E82"/>
    <mergeCell ref="C2:E2"/>
    <mergeCell ref="A54:B54"/>
    <mergeCell ref="A57:B57"/>
    <mergeCell ref="A58:B58"/>
    <mergeCell ref="A81:B81"/>
    <mergeCell ref="A2:B3"/>
    <mergeCell ref="A4:B4"/>
  </mergeCells>
  <pageMargins left="0.19685039370078741" right="0.19685039370078741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CCC8B-545E-494A-A1E3-D5D0E178C2D0}">
  <dimension ref="A1:H86"/>
  <sheetViews>
    <sheetView tabSelected="1" topLeftCell="A47" zoomScaleNormal="100" workbookViewId="0">
      <selection activeCell="F86" sqref="F86"/>
    </sheetView>
  </sheetViews>
  <sheetFormatPr defaultRowHeight="14.4" x14ac:dyDescent="0.3"/>
  <cols>
    <col min="1" max="1" width="9.109375" customWidth="1"/>
    <col min="2" max="2" width="52.33203125" customWidth="1"/>
    <col min="3" max="3" width="11.109375" customWidth="1"/>
    <col min="4" max="4" width="10.21875" customWidth="1"/>
    <col min="5" max="5" width="13.88671875" customWidth="1"/>
    <col min="6" max="6" width="8" customWidth="1"/>
  </cols>
  <sheetData>
    <row r="1" spans="1:5" ht="48" customHeight="1" thickBot="1" x14ac:dyDescent="0.35">
      <c r="A1" s="158" t="s">
        <v>168</v>
      </c>
      <c r="B1" s="158"/>
      <c r="C1" s="158"/>
      <c r="D1" s="158"/>
      <c r="E1" s="158"/>
    </row>
    <row r="2" spans="1:5" ht="15.75" customHeight="1" thickBot="1" x14ac:dyDescent="0.35">
      <c r="A2" s="190" t="s">
        <v>80</v>
      </c>
      <c r="B2" s="190"/>
      <c r="C2" s="191" t="s">
        <v>172</v>
      </c>
      <c r="D2" s="192" t="s">
        <v>173</v>
      </c>
      <c r="E2" s="192"/>
    </row>
    <row r="3" spans="1:5" ht="36.6" customHeight="1" thickBot="1" x14ac:dyDescent="0.35">
      <c r="A3" s="190"/>
      <c r="B3" s="190"/>
      <c r="C3" s="191"/>
      <c r="D3" s="154" t="s">
        <v>107</v>
      </c>
      <c r="E3" s="154" t="s">
        <v>108</v>
      </c>
    </row>
    <row r="4" spans="1:5" ht="54" customHeight="1" thickBot="1" x14ac:dyDescent="0.35">
      <c r="A4" s="174" t="s">
        <v>124</v>
      </c>
      <c r="B4" s="175"/>
      <c r="C4" s="135">
        <f>C5/12868.9/12</f>
        <v>25.000291400197373</v>
      </c>
      <c r="D4" s="136">
        <f>D5/12868.9/12</f>
        <v>25.008418227924167</v>
      </c>
      <c r="E4" s="137">
        <f>E5/12868.9/12</f>
        <v>26.29487796159734</v>
      </c>
    </row>
    <row r="5" spans="1:5" ht="33" customHeight="1" thickBot="1" x14ac:dyDescent="0.35">
      <c r="A5" s="85" t="s">
        <v>39</v>
      </c>
      <c r="B5" s="80" t="s">
        <v>0</v>
      </c>
      <c r="C5" s="138">
        <f>C68</f>
        <v>3860715</v>
      </c>
      <c r="D5" s="139">
        <f>SUM(D26+D52+D63+D67)</f>
        <v>3861970</v>
      </c>
      <c r="E5" s="140">
        <f>E76</f>
        <v>4060633.8600000003</v>
      </c>
    </row>
    <row r="6" spans="1:5" ht="15" customHeight="1" thickBot="1" x14ac:dyDescent="0.35">
      <c r="A6" s="109">
        <v>1</v>
      </c>
      <c r="B6" s="196" t="s">
        <v>89</v>
      </c>
      <c r="C6" s="197"/>
      <c r="D6" s="197"/>
      <c r="E6" s="198"/>
    </row>
    <row r="7" spans="1:5" ht="27.75" customHeight="1" thickBot="1" x14ac:dyDescent="0.35">
      <c r="A7" s="81">
        <v>1.1000000000000001</v>
      </c>
      <c r="B7" s="91" t="s">
        <v>90</v>
      </c>
      <c r="C7" s="210">
        <v>636000</v>
      </c>
      <c r="D7" s="113">
        <f>SUM(D8:D11)</f>
        <v>624000</v>
      </c>
      <c r="E7" s="122">
        <f>E10+E9+E8+E11</f>
        <v>635991.68999999994</v>
      </c>
    </row>
    <row r="8" spans="1:5" ht="26.25" customHeight="1" thickBot="1" x14ac:dyDescent="0.35">
      <c r="A8" s="81"/>
      <c r="B8" s="91" t="s">
        <v>169</v>
      </c>
      <c r="C8" s="211"/>
      <c r="D8" s="119">
        <v>306000</v>
      </c>
      <c r="E8" s="115">
        <v>308166.77</v>
      </c>
    </row>
    <row r="9" spans="1:5" ht="31.2" customHeight="1" thickBot="1" x14ac:dyDescent="0.35">
      <c r="A9" s="81"/>
      <c r="B9" s="91" t="s">
        <v>170</v>
      </c>
      <c r="C9" s="211"/>
      <c r="D9" s="119">
        <v>240000</v>
      </c>
      <c r="E9" s="115">
        <v>248834.08</v>
      </c>
    </row>
    <row r="10" spans="1:5" ht="31.2" customHeight="1" thickBot="1" x14ac:dyDescent="0.35">
      <c r="A10" s="81"/>
      <c r="B10" s="91" t="s">
        <v>183</v>
      </c>
      <c r="C10" s="212"/>
      <c r="D10" s="117">
        <v>78000</v>
      </c>
      <c r="E10" s="115">
        <v>77388.899999999994</v>
      </c>
    </row>
    <row r="11" spans="1:5" ht="25.8" customHeight="1" thickBot="1" x14ac:dyDescent="0.35">
      <c r="A11" s="81"/>
      <c r="B11" s="91" t="s">
        <v>174</v>
      </c>
      <c r="C11" s="132"/>
      <c r="D11" s="117">
        <v>0</v>
      </c>
      <c r="E11" s="115">
        <v>1601.94</v>
      </c>
    </row>
    <row r="12" spans="1:5" ht="27" customHeight="1" thickBot="1" x14ac:dyDescent="0.35">
      <c r="A12" s="86" t="s">
        <v>66</v>
      </c>
      <c r="B12" s="4" t="s">
        <v>11</v>
      </c>
      <c r="C12" s="131">
        <v>144000</v>
      </c>
      <c r="D12" s="119">
        <v>144000</v>
      </c>
      <c r="E12" s="118">
        <v>144000</v>
      </c>
    </row>
    <row r="13" spans="1:5" ht="31.5" customHeight="1" thickBot="1" x14ac:dyDescent="0.35">
      <c r="A13" s="86" t="s">
        <v>2</v>
      </c>
      <c r="B13" s="4" t="s">
        <v>82</v>
      </c>
      <c r="C13" s="131">
        <v>192072</v>
      </c>
      <c r="D13" s="119">
        <v>188448</v>
      </c>
      <c r="E13" s="118">
        <v>192069.48</v>
      </c>
    </row>
    <row r="14" spans="1:5" ht="29.25" customHeight="1" thickBot="1" x14ac:dyDescent="0.35">
      <c r="A14" s="86" t="s">
        <v>3</v>
      </c>
      <c r="B14" s="4" t="s">
        <v>91</v>
      </c>
      <c r="C14" s="132">
        <v>45000</v>
      </c>
      <c r="D14" s="113">
        <v>42000</v>
      </c>
      <c r="E14" s="118">
        <v>50166</v>
      </c>
    </row>
    <row r="15" spans="1:5" ht="43.5" customHeight="1" thickBot="1" x14ac:dyDescent="0.35">
      <c r="A15" s="86" t="s">
        <v>4</v>
      </c>
      <c r="B15" s="4" t="s">
        <v>128</v>
      </c>
      <c r="C15" s="131">
        <v>216000</v>
      </c>
      <c r="D15" s="119">
        <v>216000</v>
      </c>
      <c r="E15" s="118">
        <v>254658.1</v>
      </c>
    </row>
    <row r="16" spans="1:5" ht="34.5" customHeight="1" thickBot="1" x14ac:dyDescent="0.35">
      <c r="A16" s="86" t="s">
        <v>5</v>
      </c>
      <c r="B16" s="4" t="s">
        <v>127</v>
      </c>
      <c r="C16" s="131">
        <v>15000</v>
      </c>
      <c r="D16" s="119">
        <v>15000</v>
      </c>
      <c r="E16" s="118">
        <v>19758.3</v>
      </c>
    </row>
    <row r="17" spans="1:8" ht="24.75" customHeight="1" thickBot="1" x14ac:dyDescent="0.35">
      <c r="A17" s="86" t="s">
        <v>6</v>
      </c>
      <c r="B17" s="4" t="s">
        <v>61</v>
      </c>
      <c r="C17" s="131">
        <v>2000</v>
      </c>
      <c r="D17" s="119">
        <v>3000</v>
      </c>
      <c r="E17" s="118">
        <v>1055.3399999999999</v>
      </c>
    </row>
    <row r="18" spans="1:8" ht="21" customHeight="1" thickBot="1" x14ac:dyDescent="0.35">
      <c r="A18" s="86" t="s">
        <v>7</v>
      </c>
      <c r="B18" s="4" t="s">
        <v>60</v>
      </c>
      <c r="C18" s="131">
        <v>8000</v>
      </c>
      <c r="D18" s="119">
        <v>10000</v>
      </c>
      <c r="E18" s="118">
        <v>6207</v>
      </c>
    </row>
    <row r="19" spans="1:8" ht="23.25" customHeight="1" thickBot="1" x14ac:dyDescent="0.35">
      <c r="A19" s="86" t="s">
        <v>8</v>
      </c>
      <c r="B19" s="4" t="s">
        <v>13</v>
      </c>
      <c r="C19" s="131">
        <v>18960</v>
      </c>
      <c r="D19" s="119">
        <v>18600</v>
      </c>
      <c r="E19" s="118">
        <v>18960</v>
      </c>
    </row>
    <row r="20" spans="1:8" ht="24" customHeight="1" thickBot="1" x14ac:dyDescent="0.35">
      <c r="A20" s="86" t="s">
        <v>9</v>
      </c>
      <c r="B20" s="4" t="s">
        <v>70</v>
      </c>
      <c r="C20" s="131">
        <v>30000</v>
      </c>
      <c r="D20" s="119">
        <v>30000</v>
      </c>
      <c r="E20" s="118">
        <v>33900</v>
      </c>
    </row>
    <row r="21" spans="1:8" ht="24" customHeight="1" thickBot="1" x14ac:dyDescent="0.35">
      <c r="A21" s="86" t="s">
        <v>10</v>
      </c>
      <c r="B21" s="92" t="s">
        <v>14</v>
      </c>
      <c r="C21" s="131">
        <v>7000</v>
      </c>
      <c r="D21" s="119">
        <v>5600</v>
      </c>
      <c r="E21" s="118">
        <v>5600</v>
      </c>
    </row>
    <row r="22" spans="1:8" ht="32.25" customHeight="1" thickBot="1" x14ac:dyDescent="0.35">
      <c r="A22" s="86" t="s">
        <v>1</v>
      </c>
      <c r="B22" s="4" t="s">
        <v>49</v>
      </c>
      <c r="C22" s="131">
        <v>12000</v>
      </c>
      <c r="D22" s="119">
        <v>18000</v>
      </c>
      <c r="E22" s="118">
        <v>10000</v>
      </c>
    </row>
    <row r="23" spans="1:8" ht="20.25" customHeight="1" thickBot="1" x14ac:dyDescent="0.35">
      <c r="A23" s="86" t="s">
        <v>18</v>
      </c>
      <c r="B23" s="4" t="s">
        <v>50</v>
      </c>
      <c r="C23" s="131">
        <v>10000</v>
      </c>
      <c r="D23" s="119">
        <v>10000</v>
      </c>
      <c r="E23" s="118">
        <v>18467</v>
      </c>
    </row>
    <row r="24" spans="1:8" ht="24" customHeight="1" thickBot="1" x14ac:dyDescent="0.35">
      <c r="A24" s="86" t="s">
        <v>15</v>
      </c>
      <c r="B24" s="4" t="s">
        <v>51</v>
      </c>
      <c r="C24" s="131">
        <v>20000</v>
      </c>
      <c r="D24" s="119">
        <v>22000</v>
      </c>
      <c r="E24" s="118">
        <v>17340.54</v>
      </c>
    </row>
    <row r="25" spans="1:8" ht="25.5" customHeight="1" thickBot="1" x14ac:dyDescent="0.35">
      <c r="A25" s="86" t="s">
        <v>16</v>
      </c>
      <c r="B25" s="4" t="s">
        <v>31</v>
      </c>
      <c r="C25" s="131">
        <v>30000</v>
      </c>
      <c r="D25" s="119">
        <v>30000</v>
      </c>
      <c r="E25" s="123">
        <v>97094.22</v>
      </c>
    </row>
    <row r="26" spans="1:8" ht="17.399999999999999" customHeight="1" thickBot="1" x14ac:dyDescent="0.35">
      <c r="A26" s="178" t="s">
        <v>64</v>
      </c>
      <c r="B26" s="179"/>
      <c r="C26" s="103">
        <f>SUM(C7:C25)</f>
        <v>1386032</v>
      </c>
      <c r="D26" s="107">
        <f>D25+D24+D23+D22+D21+D20+D19+D18+D17+D16+D15+D14+D13+D12+D10+D9+D8</f>
        <v>1376648</v>
      </c>
      <c r="E26" s="108">
        <f>SUM(E8:E25)</f>
        <v>1505267.6700000002</v>
      </c>
    </row>
    <row r="27" spans="1:8" ht="15" thickBot="1" x14ac:dyDescent="0.35">
      <c r="A27" s="106">
        <v>2</v>
      </c>
      <c r="B27" s="193" t="s">
        <v>88</v>
      </c>
      <c r="C27" s="194"/>
      <c r="D27" s="194"/>
      <c r="E27" s="195"/>
    </row>
    <row r="28" spans="1:8" ht="24" customHeight="1" thickBot="1" x14ac:dyDescent="0.35">
      <c r="A28" s="202" t="s">
        <v>62</v>
      </c>
      <c r="B28" s="92" t="s">
        <v>81</v>
      </c>
      <c r="C28" s="207">
        <v>326000</v>
      </c>
      <c r="D28" s="111">
        <f>SUM(D29:D31)</f>
        <v>300000</v>
      </c>
      <c r="E28" s="112">
        <f>E29+E30+E31</f>
        <v>293818.73</v>
      </c>
    </row>
    <row r="29" spans="1:8" ht="26.4" customHeight="1" thickBot="1" x14ac:dyDescent="0.35">
      <c r="A29" s="202"/>
      <c r="B29" s="92" t="s">
        <v>181</v>
      </c>
      <c r="C29" s="208"/>
      <c r="D29" s="113">
        <v>204000</v>
      </c>
      <c r="E29" s="114">
        <v>192722.73</v>
      </c>
      <c r="H29" s="110"/>
    </row>
    <row r="30" spans="1:8" ht="20.399999999999999" customHeight="1" thickBot="1" x14ac:dyDescent="0.35">
      <c r="A30" s="202"/>
      <c r="B30" s="92" t="s">
        <v>182</v>
      </c>
      <c r="C30" s="209"/>
      <c r="D30" s="113">
        <v>96000</v>
      </c>
      <c r="E30" s="115">
        <v>99439.88</v>
      </c>
    </row>
    <row r="31" spans="1:8" ht="23.25" customHeight="1" thickBot="1" x14ac:dyDescent="0.35">
      <c r="A31" s="202"/>
      <c r="B31" s="91" t="s">
        <v>174</v>
      </c>
      <c r="C31" s="131"/>
      <c r="D31" s="113">
        <v>0</v>
      </c>
      <c r="E31" s="116">
        <v>1656.12</v>
      </c>
    </row>
    <row r="32" spans="1:8" ht="21.75" customHeight="1" thickBot="1" x14ac:dyDescent="0.35">
      <c r="A32" s="86" t="s">
        <v>97</v>
      </c>
      <c r="B32" s="92" t="s">
        <v>83</v>
      </c>
      <c r="C32" s="131">
        <v>98452</v>
      </c>
      <c r="D32" s="117">
        <v>95734</v>
      </c>
      <c r="E32" s="118">
        <v>88233.1</v>
      </c>
    </row>
    <row r="33" spans="1:5" ht="27" customHeight="1" thickBot="1" x14ac:dyDescent="0.35">
      <c r="A33" s="86" t="s">
        <v>69</v>
      </c>
      <c r="B33" s="4" t="s">
        <v>12</v>
      </c>
      <c r="C33" s="131">
        <v>9000</v>
      </c>
      <c r="D33" s="113">
        <v>82230</v>
      </c>
      <c r="E33" s="118">
        <v>110548.8</v>
      </c>
    </row>
    <row r="34" spans="1:5" ht="24" customHeight="1" thickBot="1" x14ac:dyDescent="0.35">
      <c r="A34" s="86" t="s">
        <v>17</v>
      </c>
      <c r="B34" s="4" t="s">
        <v>52</v>
      </c>
      <c r="C34" s="131">
        <v>329000</v>
      </c>
      <c r="D34" s="113">
        <v>328072</v>
      </c>
      <c r="E34" s="118">
        <v>328071.12</v>
      </c>
    </row>
    <row r="35" spans="1:5" ht="27.75" customHeight="1" thickBot="1" x14ac:dyDescent="0.35">
      <c r="A35" s="86" t="s">
        <v>71</v>
      </c>
      <c r="B35" s="4" t="s">
        <v>32</v>
      </c>
      <c r="C35" s="131">
        <v>15000</v>
      </c>
      <c r="D35" s="113">
        <v>15000</v>
      </c>
      <c r="E35" s="118">
        <v>15600</v>
      </c>
    </row>
    <row r="36" spans="1:5" ht="21" customHeight="1" thickBot="1" x14ac:dyDescent="0.35">
      <c r="A36" s="86" t="s">
        <v>72</v>
      </c>
      <c r="B36" s="4" t="s">
        <v>40</v>
      </c>
      <c r="C36" s="131">
        <v>2300</v>
      </c>
      <c r="D36" s="113">
        <v>2300</v>
      </c>
      <c r="E36" s="118">
        <v>2300</v>
      </c>
    </row>
    <row r="37" spans="1:5" ht="19.5" customHeight="1" thickBot="1" x14ac:dyDescent="0.35">
      <c r="A37" s="86" t="s">
        <v>19</v>
      </c>
      <c r="B37" s="4" t="s">
        <v>41</v>
      </c>
      <c r="C37" s="131">
        <v>12600</v>
      </c>
      <c r="D37" s="113">
        <v>12600</v>
      </c>
      <c r="E37" s="118">
        <v>12600</v>
      </c>
    </row>
    <row r="38" spans="1:5" ht="54" customHeight="1" thickBot="1" x14ac:dyDescent="0.35">
      <c r="A38" s="86" t="s">
        <v>20</v>
      </c>
      <c r="B38" s="4" t="s">
        <v>53</v>
      </c>
      <c r="C38" s="131">
        <v>49000</v>
      </c>
      <c r="D38" s="113">
        <v>46823</v>
      </c>
      <c r="E38" s="118">
        <v>61910</v>
      </c>
    </row>
    <row r="39" spans="1:5" ht="25.5" customHeight="1" thickBot="1" x14ac:dyDescent="0.35">
      <c r="A39" s="86" t="s">
        <v>21</v>
      </c>
      <c r="B39" s="4" t="s">
        <v>42</v>
      </c>
      <c r="C39" s="131">
        <v>180000</v>
      </c>
      <c r="D39" s="113">
        <v>150000</v>
      </c>
      <c r="E39" s="118">
        <v>170116</v>
      </c>
    </row>
    <row r="40" spans="1:5" ht="31.5" customHeight="1" thickBot="1" x14ac:dyDescent="0.35">
      <c r="A40" s="86" t="s">
        <v>22</v>
      </c>
      <c r="B40" s="4" t="s">
        <v>33</v>
      </c>
      <c r="C40" s="131">
        <v>7000</v>
      </c>
      <c r="D40" s="113">
        <v>8000</v>
      </c>
      <c r="E40" s="118">
        <v>12200</v>
      </c>
    </row>
    <row r="41" spans="1:5" ht="29.25" customHeight="1" thickBot="1" x14ac:dyDescent="0.35">
      <c r="A41" s="86" t="s">
        <v>23</v>
      </c>
      <c r="B41" s="4" t="s">
        <v>68</v>
      </c>
      <c r="C41" s="131">
        <v>80000</v>
      </c>
      <c r="D41" s="119">
        <v>128656</v>
      </c>
      <c r="E41" s="118">
        <v>112544.7</v>
      </c>
    </row>
    <row r="42" spans="1:5" ht="18" customHeight="1" thickBot="1" x14ac:dyDescent="0.35">
      <c r="A42" s="86" t="s">
        <v>24</v>
      </c>
      <c r="B42" s="4" t="s">
        <v>54</v>
      </c>
      <c r="C42" s="131">
        <v>48000</v>
      </c>
      <c r="D42" s="113">
        <v>48000</v>
      </c>
      <c r="E42" s="118">
        <v>48000</v>
      </c>
    </row>
    <row r="43" spans="1:5" ht="18" customHeight="1" thickBot="1" x14ac:dyDescent="0.35">
      <c r="A43" s="86" t="s">
        <v>25</v>
      </c>
      <c r="B43" s="95" t="s">
        <v>131</v>
      </c>
      <c r="C43" s="131">
        <v>6000</v>
      </c>
      <c r="D43" s="113">
        <v>12000</v>
      </c>
      <c r="E43" s="115">
        <v>12000</v>
      </c>
    </row>
    <row r="44" spans="1:5" ht="23.25" customHeight="1" thickBot="1" x14ac:dyDescent="0.35">
      <c r="A44" s="86" t="s">
        <v>26</v>
      </c>
      <c r="B44" s="4" t="s">
        <v>34</v>
      </c>
      <c r="C44" s="131">
        <v>40000</v>
      </c>
      <c r="D44" s="113">
        <v>40000</v>
      </c>
      <c r="E44" s="118">
        <v>21000</v>
      </c>
    </row>
    <row r="45" spans="1:5" ht="33" customHeight="1" thickBot="1" x14ac:dyDescent="0.35">
      <c r="A45" s="86" t="s">
        <v>27</v>
      </c>
      <c r="B45" s="4" t="s">
        <v>55</v>
      </c>
      <c r="C45" s="131">
        <v>170000</v>
      </c>
      <c r="D45" s="113">
        <v>150000</v>
      </c>
      <c r="E45" s="118">
        <v>168389</v>
      </c>
    </row>
    <row r="46" spans="1:5" ht="27.6" customHeight="1" thickBot="1" x14ac:dyDescent="0.35">
      <c r="A46" s="86" t="s">
        <v>56</v>
      </c>
      <c r="B46" s="96" t="s">
        <v>171</v>
      </c>
      <c r="C46" s="131">
        <v>20300</v>
      </c>
      <c r="D46" s="119">
        <v>0</v>
      </c>
      <c r="E46" s="115">
        <v>0</v>
      </c>
    </row>
    <row r="47" spans="1:5" ht="21" customHeight="1" thickBot="1" x14ac:dyDescent="0.35">
      <c r="A47" s="86" t="s">
        <v>57</v>
      </c>
      <c r="B47" s="4" t="s">
        <v>35</v>
      </c>
      <c r="C47" s="131">
        <v>0</v>
      </c>
      <c r="D47" s="113">
        <v>3000</v>
      </c>
      <c r="E47" s="115">
        <v>0</v>
      </c>
    </row>
    <row r="48" spans="1:5" ht="27" customHeight="1" thickBot="1" x14ac:dyDescent="0.35">
      <c r="A48" s="86" t="s">
        <v>73</v>
      </c>
      <c r="B48" s="97" t="s">
        <v>58</v>
      </c>
      <c r="C48" s="131">
        <v>17000</v>
      </c>
      <c r="D48" s="113">
        <v>30000</v>
      </c>
      <c r="E48" s="118">
        <v>30450</v>
      </c>
    </row>
    <row r="49" spans="1:5" ht="42" customHeight="1" thickBot="1" x14ac:dyDescent="0.35">
      <c r="A49" s="86" t="s">
        <v>74</v>
      </c>
      <c r="B49" s="97" t="s">
        <v>59</v>
      </c>
      <c r="C49" s="131">
        <v>45000</v>
      </c>
      <c r="D49" s="113">
        <v>46380</v>
      </c>
      <c r="E49" s="118">
        <v>81417.5</v>
      </c>
    </row>
    <row r="50" spans="1:5" ht="22.5" customHeight="1" thickBot="1" x14ac:dyDescent="0.35">
      <c r="A50" s="86" t="s">
        <v>75</v>
      </c>
      <c r="B50" s="4" t="s">
        <v>36</v>
      </c>
      <c r="C50" s="131">
        <v>30000</v>
      </c>
      <c r="D50" s="113">
        <v>30000</v>
      </c>
      <c r="E50" s="118">
        <v>16000</v>
      </c>
    </row>
    <row r="51" spans="1:5" ht="23.25" customHeight="1" thickBot="1" x14ac:dyDescent="0.35">
      <c r="A51" s="93" t="s">
        <v>76</v>
      </c>
      <c r="B51" s="94" t="s">
        <v>77</v>
      </c>
      <c r="C51" s="131">
        <v>24000</v>
      </c>
      <c r="D51" s="120">
        <v>25000</v>
      </c>
      <c r="E51" s="121">
        <v>22640</v>
      </c>
    </row>
    <row r="52" spans="1:5" ht="18" customHeight="1" thickBot="1" x14ac:dyDescent="0.35">
      <c r="A52" s="178" t="s">
        <v>65</v>
      </c>
      <c r="B52" s="179"/>
      <c r="C52" s="102">
        <f>SUM(C28:C51)</f>
        <v>1508652</v>
      </c>
      <c r="D52" s="103">
        <f>SUM(D29:D51)</f>
        <v>1553795</v>
      </c>
      <c r="E52" s="104">
        <f>SUM(E32:E51)+E28</f>
        <v>1607838.95</v>
      </c>
    </row>
    <row r="53" spans="1:5" ht="13.2" customHeight="1" thickBot="1" x14ac:dyDescent="0.35">
      <c r="A53" s="105">
        <v>3</v>
      </c>
      <c r="B53" s="204" t="s">
        <v>92</v>
      </c>
      <c r="C53" s="205"/>
      <c r="D53" s="205"/>
      <c r="E53" s="206"/>
    </row>
    <row r="54" spans="1:5" ht="29.4" customHeight="1" thickBot="1" x14ac:dyDescent="0.35">
      <c r="A54" s="202" t="s">
        <v>63</v>
      </c>
      <c r="B54" s="92" t="s">
        <v>84</v>
      </c>
      <c r="C54" s="203">
        <v>670500</v>
      </c>
      <c r="D54" s="124">
        <f>SUM(D55:D57)</f>
        <v>641500</v>
      </c>
      <c r="E54" s="125">
        <f>SUM(E55:E57)</f>
        <v>639713.32000000007</v>
      </c>
    </row>
    <row r="55" spans="1:5" ht="25.2" customHeight="1" thickBot="1" x14ac:dyDescent="0.35">
      <c r="A55" s="202"/>
      <c r="B55" s="92" t="s">
        <v>179</v>
      </c>
      <c r="C55" s="203"/>
      <c r="D55" s="124">
        <v>214500</v>
      </c>
      <c r="E55" s="119">
        <v>200474.39</v>
      </c>
    </row>
    <row r="56" spans="1:5" ht="26.4" customHeight="1" thickBot="1" x14ac:dyDescent="0.35">
      <c r="A56" s="202"/>
      <c r="B56" s="92" t="s">
        <v>180</v>
      </c>
      <c r="C56" s="203"/>
      <c r="D56" s="124">
        <v>212500</v>
      </c>
      <c r="E56" s="119">
        <v>214480.76</v>
      </c>
    </row>
    <row r="57" spans="1:5" ht="28.8" customHeight="1" thickBot="1" x14ac:dyDescent="0.35">
      <c r="A57" s="202"/>
      <c r="B57" s="92" t="s">
        <v>184</v>
      </c>
      <c r="C57" s="203"/>
      <c r="D57" s="124">
        <v>214500</v>
      </c>
      <c r="E57" s="119">
        <v>224758.17</v>
      </c>
    </row>
    <row r="58" spans="1:5" ht="23.25" customHeight="1" thickBot="1" x14ac:dyDescent="0.35">
      <c r="A58" s="86" t="s">
        <v>28</v>
      </c>
      <c r="B58" s="92" t="s">
        <v>85</v>
      </c>
      <c r="C58" s="131">
        <v>202491</v>
      </c>
      <c r="D58" s="124">
        <v>190562</v>
      </c>
      <c r="E58" s="125">
        <v>193129.94</v>
      </c>
    </row>
    <row r="59" spans="1:5" ht="24.75" customHeight="1" thickBot="1" x14ac:dyDescent="0.35">
      <c r="A59" s="86" t="s">
        <v>29</v>
      </c>
      <c r="B59" s="92" t="s">
        <v>129</v>
      </c>
      <c r="C59" s="133">
        <v>6040</v>
      </c>
      <c r="D59" s="124">
        <v>4165</v>
      </c>
      <c r="E59" s="125">
        <v>6247.8</v>
      </c>
    </row>
    <row r="60" spans="1:5" ht="18.75" customHeight="1" thickBot="1" x14ac:dyDescent="0.35">
      <c r="A60" s="86" t="s">
        <v>30</v>
      </c>
      <c r="B60" s="4" t="s">
        <v>130</v>
      </c>
      <c r="C60" s="131">
        <v>20000</v>
      </c>
      <c r="D60" s="124">
        <v>20000</v>
      </c>
      <c r="E60" s="125">
        <v>20688</v>
      </c>
    </row>
    <row r="61" spans="1:5" ht="36.75" customHeight="1" thickBot="1" x14ac:dyDescent="0.35">
      <c r="A61" s="86" t="s">
        <v>86</v>
      </c>
      <c r="B61" s="4" t="s">
        <v>78</v>
      </c>
      <c r="C61" s="131">
        <v>20000</v>
      </c>
      <c r="D61" s="124">
        <v>25000</v>
      </c>
      <c r="E61" s="125">
        <v>16239.94</v>
      </c>
    </row>
    <row r="62" spans="1:5" ht="28.5" customHeight="1" thickBot="1" x14ac:dyDescent="0.35">
      <c r="A62" s="93" t="s">
        <v>87</v>
      </c>
      <c r="B62" s="94" t="s">
        <v>114</v>
      </c>
      <c r="C62" s="131">
        <v>0</v>
      </c>
      <c r="D62" s="124">
        <v>0</v>
      </c>
      <c r="E62" s="126">
        <v>0</v>
      </c>
    </row>
    <row r="63" spans="1:5" ht="16.5" customHeight="1" thickBot="1" x14ac:dyDescent="0.35">
      <c r="A63" s="199" t="s">
        <v>67</v>
      </c>
      <c r="B63" s="200"/>
      <c r="C63" s="141">
        <f>SUM(C54:C62)</f>
        <v>919031</v>
      </c>
      <c r="D63" s="153">
        <f>SUM(D55:D62)</f>
        <v>881227</v>
      </c>
      <c r="E63" s="142">
        <f>SUM(E55:E62)</f>
        <v>876019</v>
      </c>
    </row>
    <row r="64" spans="1:5" ht="15" thickBot="1" x14ac:dyDescent="0.35">
      <c r="A64" s="180" t="s">
        <v>93</v>
      </c>
      <c r="B64" s="181"/>
      <c r="C64" s="181"/>
      <c r="D64" s="181"/>
      <c r="E64" s="182"/>
    </row>
    <row r="65" spans="1:6" ht="27.6" thickBot="1" x14ac:dyDescent="0.35">
      <c r="A65" s="86" t="s">
        <v>37</v>
      </c>
      <c r="B65" s="4" t="s">
        <v>94</v>
      </c>
      <c r="C65" s="133">
        <v>23000</v>
      </c>
      <c r="D65" s="127">
        <v>26630</v>
      </c>
      <c r="E65" s="128">
        <v>21981.759999999998</v>
      </c>
    </row>
    <row r="66" spans="1:6" ht="43.5" customHeight="1" thickBot="1" x14ac:dyDescent="0.35">
      <c r="A66" s="86" t="s">
        <v>38</v>
      </c>
      <c r="B66" s="4" t="s">
        <v>95</v>
      </c>
      <c r="C66" s="133">
        <v>24000</v>
      </c>
      <c r="D66" s="127">
        <v>23670</v>
      </c>
      <c r="E66" s="128">
        <v>23888.48</v>
      </c>
    </row>
    <row r="67" spans="1:6" ht="15.75" customHeight="1" thickBot="1" x14ac:dyDescent="0.35">
      <c r="A67" s="199" t="s">
        <v>192</v>
      </c>
      <c r="B67" s="200"/>
      <c r="C67" s="143">
        <f>SUM(C65:C66)</f>
        <v>47000</v>
      </c>
      <c r="D67" s="143">
        <f>SUM(D65:D66)</f>
        <v>50300</v>
      </c>
      <c r="E67" s="144">
        <f>SUM(E65:E66)</f>
        <v>45870.239999999998</v>
      </c>
    </row>
    <row r="68" spans="1:6" ht="15" thickBot="1" x14ac:dyDescent="0.35">
      <c r="A68" s="190" t="s">
        <v>79</v>
      </c>
      <c r="B68" s="190"/>
      <c r="C68" s="145">
        <f>C26+C52+C63+C67</f>
        <v>3860715</v>
      </c>
      <c r="D68" s="111">
        <f>D26+D52+D63+D67</f>
        <v>3861970</v>
      </c>
      <c r="E68" s="129">
        <f>E26+E52+E63+E67</f>
        <v>4034995.8600000003</v>
      </c>
    </row>
    <row r="69" spans="1:6" ht="15" thickBot="1" x14ac:dyDescent="0.35">
      <c r="A69" s="184" t="s">
        <v>109</v>
      </c>
      <c r="B69" s="185"/>
      <c r="C69" s="185"/>
      <c r="D69" s="185"/>
      <c r="E69" s="186"/>
    </row>
    <row r="70" spans="1:6" ht="15" thickBot="1" x14ac:dyDescent="0.35">
      <c r="A70" s="86" t="s">
        <v>115</v>
      </c>
      <c r="B70" s="97" t="s">
        <v>186</v>
      </c>
      <c r="C70" s="132"/>
      <c r="D70" s="111"/>
      <c r="E70" s="129">
        <v>3640</v>
      </c>
    </row>
    <row r="71" spans="1:6" ht="40.200000000000003" thickBot="1" x14ac:dyDescent="0.35">
      <c r="A71" s="86" t="s">
        <v>98</v>
      </c>
      <c r="B71" s="97" t="s">
        <v>187</v>
      </c>
      <c r="C71" s="132"/>
      <c r="D71" s="111"/>
      <c r="E71" s="129">
        <v>250</v>
      </c>
    </row>
    <row r="72" spans="1:6" ht="40.200000000000003" thickBot="1" x14ac:dyDescent="0.35">
      <c r="A72" s="86" t="s">
        <v>99</v>
      </c>
      <c r="B72" s="97" t="s">
        <v>188</v>
      </c>
      <c r="C72" s="132"/>
      <c r="D72" s="111"/>
      <c r="E72" s="129">
        <v>5748</v>
      </c>
    </row>
    <row r="73" spans="1:6" ht="15" thickBot="1" x14ac:dyDescent="0.35">
      <c r="A73" s="86" t="s">
        <v>100</v>
      </c>
      <c r="B73" s="97" t="s">
        <v>189</v>
      </c>
      <c r="C73" s="132"/>
      <c r="D73" s="111"/>
      <c r="E73" s="129">
        <v>12000</v>
      </c>
    </row>
    <row r="74" spans="1:6" ht="28.2" thickBot="1" x14ac:dyDescent="0.35">
      <c r="A74" s="86" t="s">
        <v>101</v>
      </c>
      <c r="B74" s="100" t="s">
        <v>190</v>
      </c>
      <c r="C74" s="134"/>
      <c r="D74" s="128"/>
      <c r="E74" s="130">
        <v>4000</v>
      </c>
    </row>
    <row r="75" spans="1:6" ht="13.8" customHeight="1" thickBot="1" x14ac:dyDescent="0.35">
      <c r="A75" s="183" t="s">
        <v>191</v>
      </c>
      <c r="B75" s="183"/>
      <c r="C75" s="146"/>
      <c r="D75" s="147"/>
      <c r="E75" s="101">
        <f>SUM(E70:E74)</f>
        <v>25638</v>
      </c>
      <c r="F75" s="99"/>
    </row>
    <row r="76" spans="1:6" ht="15" thickBot="1" x14ac:dyDescent="0.35">
      <c r="A76" s="201" t="s">
        <v>185</v>
      </c>
      <c r="B76" s="201"/>
      <c r="C76" s="132">
        <f>C68+C75</f>
        <v>3860715</v>
      </c>
      <c r="D76" s="111">
        <f>D68+D75</f>
        <v>3861970</v>
      </c>
      <c r="E76" s="129">
        <f>E68+E75</f>
        <v>4060633.8600000003</v>
      </c>
    </row>
    <row r="77" spans="1:6" ht="15" thickBot="1" x14ac:dyDescent="0.35">
      <c r="A77" s="187" t="s">
        <v>193</v>
      </c>
      <c r="B77" s="188"/>
      <c r="C77" s="188"/>
      <c r="D77" s="188"/>
      <c r="E77" s="189"/>
    </row>
    <row r="78" spans="1:6" ht="15" thickBot="1" x14ac:dyDescent="0.35">
      <c r="A78" s="83"/>
      <c r="B78" s="152" t="s">
        <v>175</v>
      </c>
      <c r="C78" s="148">
        <v>24000</v>
      </c>
      <c r="D78" s="112">
        <v>24000</v>
      </c>
      <c r="E78" s="149">
        <v>24000</v>
      </c>
    </row>
    <row r="79" spans="1:6" ht="25.8" customHeight="1" thickBot="1" x14ac:dyDescent="0.35">
      <c r="A79" s="83"/>
      <c r="B79" s="152" t="s">
        <v>178</v>
      </c>
      <c r="C79" s="150">
        <v>26400</v>
      </c>
      <c r="D79" s="149">
        <v>26400</v>
      </c>
      <c r="E79" s="149">
        <v>26400</v>
      </c>
    </row>
    <row r="80" spans="1:6" ht="20.399999999999999" customHeight="1" thickBot="1" x14ac:dyDescent="0.35">
      <c r="A80" s="98"/>
      <c r="B80" s="152" t="s">
        <v>176</v>
      </c>
      <c r="C80" s="148">
        <v>0</v>
      </c>
      <c r="D80" s="112">
        <v>0</v>
      </c>
      <c r="E80" s="149">
        <v>22337.67</v>
      </c>
    </row>
    <row r="81" spans="1:5" ht="28.8" customHeight="1" thickBot="1" x14ac:dyDescent="0.35">
      <c r="A81" s="98"/>
      <c r="B81" s="152" t="s">
        <v>177</v>
      </c>
      <c r="C81" s="148">
        <v>0</v>
      </c>
      <c r="D81" s="112">
        <v>0</v>
      </c>
      <c r="E81" s="149">
        <v>9982</v>
      </c>
    </row>
    <row r="82" spans="1:5" ht="14.4" customHeight="1" thickBot="1" x14ac:dyDescent="0.35">
      <c r="A82" s="98"/>
      <c r="B82" s="152" t="s">
        <v>126</v>
      </c>
      <c r="C82" s="148">
        <v>240000</v>
      </c>
      <c r="D82" s="112">
        <v>240000</v>
      </c>
      <c r="E82" s="149">
        <v>240000</v>
      </c>
    </row>
    <row r="83" spans="1:5" ht="15" thickBot="1" x14ac:dyDescent="0.35">
      <c r="A83" s="176" t="s">
        <v>113</v>
      </c>
      <c r="B83" s="177"/>
      <c r="C83" s="151">
        <f>SUM(C78:C82)</f>
        <v>290400</v>
      </c>
      <c r="D83" s="151">
        <f>SUM(D78:D82)</f>
        <v>290400</v>
      </c>
      <c r="E83" s="151">
        <f>SUM(E78:E82)</f>
        <v>322719.67</v>
      </c>
    </row>
    <row r="84" spans="1:5" x14ac:dyDescent="0.3">
      <c r="A84" s="36"/>
      <c r="B84" s="87"/>
      <c r="C84" s="89"/>
      <c r="D84" s="90"/>
      <c r="E84" s="90"/>
    </row>
    <row r="85" spans="1:5" x14ac:dyDescent="0.3">
      <c r="B85" s="88"/>
      <c r="C85" s="90"/>
      <c r="D85" s="90"/>
      <c r="E85" s="90"/>
    </row>
    <row r="86" spans="1:5" x14ac:dyDescent="0.3">
      <c r="D86" s="90"/>
      <c r="E86" s="90"/>
    </row>
  </sheetData>
  <mergeCells count="24">
    <mergeCell ref="B6:E6"/>
    <mergeCell ref="A67:B67"/>
    <mergeCell ref="A68:B68"/>
    <mergeCell ref="A76:B76"/>
    <mergeCell ref="A28:A31"/>
    <mergeCell ref="A54:A57"/>
    <mergeCell ref="C54:C57"/>
    <mergeCell ref="B53:E53"/>
    <mergeCell ref="C28:C30"/>
    <mergeCell ref="C7:C10"/>
    <mergeCell ref="A63:B63"/>
    <mergeCell ref="A1:E1"/>
    <mergeCell ref="A2:B3"/>
    <mergeCell ref="C2:C3"/>
    <mergeCell ref="D2:E2"/>
    <mergeCell ref="A4:B4"/>
    <mergeCell ref="A83:B83"/>
    <mergeCell ref="A52:B52"/>
    <mergeCell ref="A26:B26"/>
    <mergeCell ref="A64:E64"/>
    <mergeCell ref="A75:B75"/>
    <mergeCell ref="A69:E69"/>
    <mergeCell ref="A77:E77"/>
    <mergeCell ref="B27:E27"/>
  </mergeCells>
  <phoneticPr fontId="2" type="noConversion"/>
  <pageMargins left="0.19685039370078741" right="0.19685039370078741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 по расходам за 2022г</vt:lpstr>
      <vt:lpstr>Смета план 2023г.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2024-02-07T10:23:38Z</dcterms:modified>
</cp:coreProperties>
</file>